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RegionalCordinationPlatform/Shared Documents/General/IM/RMRP 2024/"/>
    </mc:Choice>
  </mc:AlternateContent>
  <xr:revisionPtr revIDLastSave="636" documentId="8_{93C65CB5-8889-43DA-8EF5-E69E18E5D5E3}" xr6:coauthVersionLast="47" xr6:coauthVersionMax="47" xr10:uidLastSave="{BB50C456-143D-4FC7-9465-76D65505CAF3}"/>
  <bookViews>
    <workbookView xWindow="-108" yWindow="-108" windowWidth="30936" windowHeight="16776" activeTab="1" xr2:uid="{29BBBFF8-1DB1-4B9B-8845-53E68A77CB43}"/>
  </bookViews>
  <sheets>
    <sheet name="Population Projections V1" sheetId="11" r:id="rId1"/>
    <sheet name="PiN V1" sheetId="12" r:id="rId2"/>
    <sheet name="TABLAS" sheetId="9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1" l="1"/>
  <c r="D20" i="11" s="1"/>
  <c r="E20" i="11" s="1"/>
  <c r="F20" i="11" l="1"/>
  <c r="G20" i="11" s="1"/>
  <c r="H20" i="11" s="1"/>
  <c r="E8" i="12"/>
  <c r="E20" i="12"/>
  <c r="E32" i="12"/>
  <c r="E44" i="12"/>
  <c r="E56" i="12"/>
  <c r="E68" i="12"/>
  <c r="E80" i="12"/>
  <c r="E92" i="12"/>
  <c r="E104" i="12"/>
  <c r="E116" i="12"/>
  <c r="E128" i="12"/>
  <c r="E140" i="12"/>
  <c r="E152" i="12"/>
  <c r="E164" i="12"/>
  <c r="E176" i="12"/>
  <c r="E188" i="12"/>
  <c r="E200" i="12"/>
  <c r="E212" i="12"/>
  <c r="E67" i="12"/>
  <c r="E187" i="12"/>
  <c r="E9" i="12"/>
  <c r="E21" i="12"/>
  <c r="E33" i="12"/>
  <c r="E45" i="12"/>
  <c r="E57" i="12"/>
  <c r="E69" i="12"/>
  <c r="E81" i="12"/>
  <c r="E93" i="12"/>
  <c r="E105" i="12"/>
  <c r="E117" i="12"/>
  <c r="E129" i="12"/>
  <c r="E141" i="12"/>
  <c r="E153" i="12"/>
  <c r="E165" i="12"/>
  <c r="E177" i="12"/>
  <c r="E189" i="12"/>
  <c r="E201" i="12"/>
  <c r="E213" i="12"/>
  <c r="E43" i="12"/>
  <c r="E175" i="12"/>
  <c r="E10" i="12"/>
  <c r="E22" i="12"/>
  <c r="E34" i="12"/>
  <c r="E46" i="12"/>
  <c r="E58" i="12"/>
  <c r="E70" i="12"/>
  <c r="E82" i="12"/>
  <c r="E94" i="12"/>
  <c r="E106" i="12"/>
  <c r="E118" i="12"/>
  <c r="E130" i="12"/>
  <c r="E142" i="12"/>
  <c r="E154" i="12"/>
  <c r="E166" i="12"/>
  <c r="E178" i="12"/>
  <c r="E190" i="12"/>
  <c r="E202" i="12"/>
  <c r="E214" i="12"/>
  <c r="E91" i="12"/>
  <c r="E211" i="12"/>
  <c r="E11" i="12"/>
  <c r="E23" i="12"/>
  <c r="E35" i="12"/>
  <c r="E47" i="12"/>
  <c r="E59" i="12"/>
  <c r="E71" i="12"/>
  <c r="E83" i="12"/>
  <c r="E95" i="12"/>
  <c r="E107" i="12"/>
  <c r="E119" i="12"/>
  <c r="E131" i="12"/>
  <c r="E143" i="12"/>
  <c r="E155" i="12"/>
  <c r="E167" i="12"/>
  <c r="E179" i="12"/>
  <c r="E191" i="12"/>
  <c r="E203" i="12"/>
  <c r="E215" i="12"/>
  <c r="E7" i="12"/>
  <c r="E139" i="12"/>
  <c r="E12" i="12"/>
  <c r="E24" i="12"/>
  <c r="E36" i="12"/>
  <c r="E48" i="12"/>
  <c r="E60" i="12"/>
  <c r="E72" i="12"/>
  <c r="E84" i="12"/>
  <c r="E96" i="12"/>
  <c r="E108" i="12"/>
  <c r="E120" i="12"/>
  <c r="E132" i="12"/>
  <c r="E144" i="12"/>
  <c r="E156" i="12"/>
  <c r="E168" i="12"/>
  <c r="E180" i="12"/>
  <c r="E192" i="12"/>
  <c r="E204" i="12"/>
  <c r="E216" i="12"/>
  <c r="E55" i="12"/>
  <c r="E13" i="12"/>
  <c r="E25" i="12"/>
  <c r="E37" i="12"/>
  <c r="E49" i="12"/>
  <c r="E61" i="12"/>
  <c r="E73" i="12"/>
  <c r="E85" i="12"/>
  <c r="E97" i="12"/>
  <c r="E109" i="12"/>
  <c r="E121" i="12"/>
  <c r="E133" i="12"/>
  <c r="E145" i="12"/>
  <c r="E157" i="12"/>
  <c r="E169" i="12"/>
  <c r="E181" i="12"/>
  <c r="E193" i="12"/>
  <c r="E205" i="12"/>
  <c r="E217" i="12"/>
  <c r="E103" i="12"/>
  <c r="E2" i="12"/>
  <c r="E14" i="12"/>
  <c r="E26" i="12"/>
  <c r="E38" i="12"/>
  <c r="E50" i="12"/>
  <c r="E62" i="12"/>
  <c r="E74" i="12"/>
  <c r="E86" i="12"/>
  <c r="E98" i="12"/>
  <c r="E110" i="12"/>
  <c r="E122" i="12"/>
  <c r="E134" i="12"/>
  <c r="E146" i="12"/>
  <c r="E158" i="12"/>
  <c r="E170" i="12"/>
  <c r="E182" i="12"/>
  <c r="E194" i="12"/>
  <c r="E206" i="12"/>
  <c r="E218" i="12"/>
  <c r="E115" i="12"/>
  <c r="E3" i="12"/>
  <c r="E15" i="12"/>
  <c r="E27" i="12"/>
  <c r="E39" i="12"/>
  <c r="E51" i="12"/>
  <c r="E63" i="12"/>
  <c r="E75" i="12"/>
  <c r="E87" i="12"/>
  <c r="E99" i="12"/>
  <c r="E111" i="12"/>
  <c r="E123" i="12"/>
  <c r="E135" i="12"/>
  <c r="E147" i="12"/>
  <c r="E159" i="12"/>
  <c r="E171" i="12"/>
  <c r="E183" i="12"/>
  <c r="E195" i="12"/>
  <c r="E207" i="12"/>
  <c r="E219" i="12"/>
  <c r="E79" i="12"/>
  <c r="E199" i="12"/>
  <c r="E4" i="12"/>
  <c r="E16" i="12"/>
  <c r="E28" i="12"/>
  <c r="E40" i="12"/>
  <c r="E52" i="12"/>
  <c r="E64" i="12"/>
  <c r="E76" i="12"/>
  <c r="E88" i="12"/>
  <c r="E100" i="12"/>
  <c r="E112" i="12"/>
  <c r="E124" i="12"/>
  <c r="E136" i="12"/>
  <c r="E148" i="12"/>
  <c r="E160" i="12"/>
  <c r="E172" i="12"/>
  <c r="E184" i="12"/>
  <c r="E196" i="12"/>
  <c r="E208" i="12"/>
  <c r="E220" i="12"/>
  <c r="E19" i="12"/>
  <c r="E151" i="12"/>
  <c r="E5" i="12"/>
  <c r="E17" i="12"/>
  <c r="E29" i="12"/>
  <c r="E41" i="12"/>
  <c r="E53" i="12"/>
  <c r="E65" i="12"/>
  <c r="E77" i="12"/>
  <c r="E89" i="12"/>
  <c r="E101" i="12"/>
  <c r="E113" i="12"/>
  <c r="E125" i="12"/>
  <c r="E137" i="12"/>
  <c r="E149" i="12"/>
  <c r="E161" i="12"/>
  <c r="E173" i="12"/>
  <c r="E185" i="12"/>
  <c r="E197" i="12"/>
  <c r="E209" i="12"/>
  <c r="E221" i="12"/>
  <c r="E31" i="12"/>
  <c r="E163" i="12"/>
  <c r="E6" i="12"/>
  <c r="E18" i="12"/>
  <c r="E30" i="12"/>
  <c r="E42" i="12"/>
  <c r="E54" i="12"/>
  <c r="E66" i="12"/>
  <c r="E78" i="12"/>
  <c r="E90" i="12"/>
  <c r="E102" i="12"/>
  <c r="E114" i="12"/>
  <c r="E126" i="12"/>
  <c r="E138" i="12"/>
  <c r="E150" i="12"/>
  <c r="E162" i="12"/>
  <c r="E174" i="12"/>
  <c r="E186" i="12"/>
  <c r="E198" i="12"/>
  <c r="E210" i="12"/>
  <c r="E222" i="12"/>
  <c r="E127" i="12"/>
  <c r="I20" i="1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l="1"/>
  <c r="U20" i="11" s="1"/>
  <c r="V20" i="11" s="1"/>
  <c r="K138" i="12"/>
  <c r="K150" i="12"/>
  <c r="K162" i="12"/>
  <c r="K109" i="12"/>
  <c r="K81" i="12"/>
  <c r="K139" i="12"/>
  <c r="K151" i="12"/>
  <c r="K163" i="12"/>
  <c r="K110" i="12"/>
  <c r="K82" i="12"/>
  <c r="K137" i="12"/>
  <c r="K140" i="12"/>
  <c r="K152" i="12"/>
  <c r="K164" i="12"/>
  <c r="K111" i="12"/>
  <c r="K83" i="12"/>
  <c r="K141" i="12"/>
  <c r="K153" i="12"/>
  <c r="K165" i="12"/>
  <c r="K112" i="12"/>
  <c r="K84" i="12"/>
  <c r="K92" i="12"/>
  <c r="K142" i="12"/>
  <c r="K154" i="12"/>
  <c r="K166" i="12"/>
  <c r="K113" i="12"/>
  <c r="K85" i="12"/>
  <c r="K143" i="12"/>
  <c r="K155" i="12"/>
  <c r="K167" i="12"/>
  <c r="K114" i="12"/>
  <c r="K86" i="12"/>
  <c r="K144" i="12"/>
  <c r="K156" i="12"/>
  <c r="K168" i="12"/>
  <c r="K115" i="12"/>
  <c r="K87" i="12"/>
  <c r="K149" i="12"/>
  <c r="K133" i="12"/>
  <c r="K145" i="12"/>
  <c r="K157" i="12"/>
  <c r="K169" i="12"/>
  <c r="K116" i="12"/>
  <c r="K88" i="12"/>
  <c r="K134" i="12"/>
  <c r="K146" i="12"/>
  <c r="K158" i="12"/>
  <c r="K170" i="12"/>
  <c r="K117" i="12"/>
  <c r="K89" i="12"/>
  <c r="K108" i="12"/>
  <c r="K135" i="12"/>
  <c r="K147" i="12"/>
  <c r="K159" i="12"/>
  <c r="K132" i="12"/>
  <c r="K118" i="12"/>
  <c r="K90" i="12"/>
  <c r="K80" i="12"/>
  <c r="K136" i="12"/>
  <c r="K148" i="12"/>
  <c r="K160" i="12"/>
  <c r="K107" i="12"/>
  <c r="K106" i="12"/>
  <c r="K91" i="12"/>
  <c r="K161" i="12"/>
  <c r="H185" i="12"/>
  <c r="H184" i="12"/>
  <c r="H144" i="12"/>
  <c r="H156" i="12"/>
  <c r="H168" i="12"/>
  <c r="H89" i="12"/>
  <c r="H101" i="12"/>
  <c r="H113" i="12"/>
  <c r="H88" i="12"/>
  <c r="H186" i="12"/>
  <c r="H133" i="12"/>
  <c r="H145" i="12"/>
  <c r="H157" i="12"/>
  <c r="H169" i="12"/>
  <c r="H90" i="12"/>
  <c r="H102" i="12"/>
  <c r="H114" i="12"/>
  <c r="H143" i="12"/>
  <c r="H187" i="12"/>
  <c r="H134" i="12"/>
  <c r="H146" i="12"/>
  <c r="H158" i="12"/>
  <c r="H170" i="12"/>
  <c r="H91" i="12"/>
  <c r="H103" i="12"/>
  <c r="H115" i="12"/>
  <c r="H196" i="12"/>
  <c r="H188" i="12"/>
  <c r="H135" i="12"/>
  <c r="H147" i="12"/>
  <c r="H159" i="12"/>
  <c r="H132" i="12"/>
  <c r="H92" i="12"/>
  <c r="H104" i="12"/>
  <c r="H116" i="12"/>
  <c r="H189" i="12"/>
  <c r="H136" i="12"/>
  <c r="H148" i="12"/>
  <c r="H160" i="12"/>
  <c r="H81" i="12"/>
  <c r="H93" i="12"/>
  <c r="H105" i="12"/>
  <c r="H117" i="12"/>
  <c r="H190" i="12"/>
  <c r="H137" i="12"/>
  <c r="H149" i="12"/>
  <c r="H161" i="12"/>
  <c r="H82" i="12"/>
  <c r="H94" i="12"/>
  <c r="H106" i="12"/>
  <c r="H118" i="12"/>
  <c r="H167" i="12"/>
  <c r="H191" i="12"/>
  <c r="H138" i="12"/>
  <c r="H150" i="12"/>
  <c r="H162" i="12"/>
  <c r="H83" i="12"/>
  <c r="H95" i="12"/>
  <c r="H107" i="12"/>
  <c r="H80" i="12"/>
  <c r="H100" i="12"/>
  <c r="H192" i="12"/>
  <c r="H139" i="12"/>
  <c r="H151" i="12"/>
  <c r="H163" i="12"/>
  <c r="H84" i="12"/>
  <c r="H96" i="12"/>
  <c r="H108" i="12"/>
  <c r="H155" i="12"/>
  <c r="H193" i="12"/>
  <c r="H140" i="12"/>
  <c r="H152" i="12"/>
  <c r="H164" i="12"/>
  <c r="H85" i="12"/>
  <c r="H97" i="12"/>
  <c r="H109" i="12"/>
  <c r="H194" i="12"/>
  <c r="H141" i="12"/>
  <c r="H153" i="12"/>
  <c r="H165" i="12"/>
  <c r="H86" i="12"/>
  <c r="H98" i="12"/>
  <c r="H110" i="12"/>
  <c r="H195" i="12"/>
  <c r="H142" i="12"/>
  <c r="H154" i="12"/>
  <c r="H166" i="12"/>
  <c r="H87" i="12"/>
  <c r="H99" i="12"/>
  <c r="H111" i="12"/>
  <c r="H112" i="12"/>
  <c r="W20" i="11" l="1"/>
  <c r="X20" i="11" s="1"/>
  <c r="Y20" i="11" s="1"/>
  <c r="N13" i="12"/>
  <c r="N25" i="12"/>
  <c r="N37" i="12"/>
  <c r="N49" i="12"/>
  <c r="N61" i="12"/>
  <c r="N73" i="12"/>
  <c r="N85" i="12"/>
  <c r="N97" i="12"/>
  <c r="N109" i="12"/>
  <c r="N121" i="12"/>
  <c r="N133" i="12"/>
  <c r="N145" i="12"/>
  <c r="N157" i="12"/>
  <c r="N169" i="12"/>
  <c r="N181" i="12"/>
  <c r="N193" i="12"/>
  <c r="N205" i="12"/>
  <c r="N217" i="12"/>
  <c r="N108" i="12"/>
  <c r="N216" i="12"/>
  <c r="N14" i="12"/>
  <c r="N26" i="12"/>
  <c r="N38" i="12"/>
  <c r="N50" i="12"/>
  <c r="N62" i="12"/>
  <c r="N74" i="12"/>
  <c r="N86" i="12"/>
  <c r="N98" i="12"/>
  <c r="N110" i="12"/>
  <c r="N122" i="12"/>
  <c r="N134" i="12"/>
  <c r="N146" i="12"/>
  <c r="N158" i="12"/>
  <c r="N170" i="12"/>
  <c r="N182" i="12"/>
  <c r="N194" i="12"/>
  <c r="N206" i="12"/>
  <c r="N218" i="12"/>
  <c r="N96" i="12"/>
  <c r="N3" i="12"/>
  <c r="N15" i="12"/>
  <c r="N27" i="12"/>
  <c r="N39" i="12"/>
  <c r="N51" i="12"/>
  <c r="N63" i="12"/>
  <c r="N75" i="12"/>
  <c r="N87" i="12"/>
  <c r="N99" i="12"/>
  <c r="N111" i="12"/>
  <c r="N123" i="12"/>
  <c r="N135" i="12"/>
  <c r="N147" i="12"/>
  <c r="N159" i="12"/>
  <c r="N171" i="12"/>
  <c r="N183" i="12"/>
  <c r="N195" i="12"/>
  <c r="N207" i="12"/>
  <c r="N219" i="12"/>
  <c r="N84" i="12"/>
  <c r="N180" i="12"/>
  <c r="N4" i="12"/>
  <c r="N16" i="12"/>
  <c r="N28" i="12"/>
  <c r="N40" i="12"/>
  <c r="N52" i="12"/>
  <c r="N64" i="12"/>
  <c r="N76" i="12"/>
  <c r="N88" i="12"/>
  <c r="N100" i="12"/>
  <c r="N112" i="12"/>
  <c r="N124" i="12"/>
  <c r="N136" i="12"/>
  <c r="N148" i="12"/>
  <c r="N160" i="12"/>
  <c r="N172" i="12"/>
  <c r="N184" i="12"/>
  <c r="N196" i="12"/>
  <c r="N208" i="12"/>
  <c r="N220" i="12"/>
  <c r="N72" i="12"/>
  <c r="N5" i="12"/>
  <c r="N17" i="12"/>
  <c r="N29" i="12"/>
  <c r="N41" i="12"/>
  <c r="N53" i="12"/>
  <c r="N65" i="12"/>
  <c r="N77" i="12"/>
  <c r="N89" i="12"/>
  <c r="N101" i="12"/>
  <c r="N113" i="12"/>
  <c r="N125" i="12"/>
  <c r="N137" i="12"/>
  <c r="N149" i="12"/>
  <c r="N161" i="12"/>
  <c r="N173" i="12"/>
  <c r="N185" i="12"/>
  <c r="N197" i="12"/>
  <c r="N209" i="12"/>
  <c r="N221" i="12"/>
  <c r="N48" i="12"/>
  <c r="N6" i="12"/>
  <c r="N18" i="12"/>
  <c r="N30" i="12"/>
  <c r="N42" i="12"/>
  <c r="N54" i="12"/>
  <c r="N66" i="12"/>
  <c r="N78" i="12"/>
  <c r="N90" i="12"/>
  <c r="N102" i="12"/>
  <c r="N114" i="12"/>
  <c r="N126" i="12"/>
  <c r="N138" i="12"/>
  <c r="N150" i="12"/>
  <c r="N162" i="12"/>
  <c r="N174" i="12"/>
  <c r="N186" i="12"/>
  <c r="N198" i="12"/>
  <c r="N210" i="12"/>
  <c r="N222" i="12"/>
  <c r="N60" i="12"/>
  <c r="N204" i="12"/>
  <c r="N7" i="12"/>
  <c r="N19" i="12"/>
  <c r="N31" i="12"/>
  <c r="N43" i="12"/>
  <c r="N55" i="12"/>
  <c r="N67" i="12"/>
  <c r="N79" i="12"/>
  <c r="N91" i="12"/>
  <c r="N103" i="12"/>
  <c r="N115" i="12"/>
  <c r="N127" i="12"/>
  <c r="N139" i="12"/>
  <c r="N151" i="12"/>
  <c r="N163" i="12"/>
  <c r="N175" i="12"/>
  <c r="N187" i="12"/>
  <c r="N199" i="12"/>
  <c r="N211" i="12"/>
  <c r="N2" i="12"/>
  <c r="N24" i="12"/>
  <c r="N120" i="12"/>
  <c r="N144" i="12"/>
  <c r="N8" i="12"/>
  <c r="N20" i="12"/>
  <c r="N32" i="12"/>
  <c r="N44" i="12"/>
  <c r="N56" i="12"/>
  <c r="N68" i="12"/>
  <c r="N80" i="12"/>
  <c r="N92" i="12"/>
  <c r="N104" i="12"/>
  <c r="N116" i="12"/>
  <c r="N128" i="12"/>
  <c r="N140" i="12"/>
  <c r="N152" i="12"/>
  <c r="N164" i="12"/>
  <c r="N176" i="12"/>
  <c r="N188" i="12"/>
  <c r="N200" i="12"/>
  <c r="N212" i="12"/>
  <c r="N12" i="12"/>
  <c r="N168" i="12"/>
  <c r="N9" i="12"/>
  <c r="N21" i="12"/>
  <c r="N33" i="12"/>
  <c r="N45" i="12"/>
  <c r="N57" i="12"/>
  <c r="N69" i="12"/>
  <c r="N81" i="12"/>
  <c r="N93" i="12"/>
  <c r="N105" i="12"/>
  <c r="N117" i="12"/>
  <c r="N129" i="12"/>
  <c r="N141" i="12"/>
  <c r="N153" i="12"/>
  <c r="N165" i="12"/>
  <c r="N177" i="12"/>
  <c r="N189" i="12"/>
  <c r="N201" i="12"/>
  <c r="N213" i="12"/>
  <c r="N36" i="12"/>
  <c r="N10" i="12"/>
  <c r="N22" i="12"/>
  <c r="N34" i="12"/>
  <c r="N46" i="12"/>
  <c r="N58" i="12"/>
  <c r="N70" i="12"/>
  <c r="N82" i="12"/>
  <c r="N94" i="12"/>
  <c r="N106" i="12"/>
  <c r="N118" i="12"/>
  <c r="N130" i="12"/>
  <c r="N142" i="12"/>
  <c r="N154" i="12"/>
  <c r="N166" i="12"/>
  <c r="N178" i="12"/>
  <c r="N190" i="12"/>
  <c r="N202" i="12"/>
  <c r="N214" i="12"/>
  <c r="N192" i="12"/>
  <c r="N11" i="12"/>
  <c r="N23" i="12"/>
  <c r="N35" i="12"/>
  <c r="N47" i="12"/>
  <c r="N59" i="12"/>
  <c r="N71" i="12"/>
  <c r="N83" i="12"/>
  <c r="N95" i="12"/>
  <c r="N107" i="12"/>
  <c r="N119" i="12"/>
  <c r="N131" i="12"/>
  <c r="N143" i="12"/>
  <c r="N155" i="12"/>
  <c r="N167" i="12"/>
  <c r="N179" i="12"/>
  <c r="N191" i="12"/>
  <c r="N203" i="12"/>
  <c r="N215" i="12"/>
  <c r="N132" i="12"/>
  <c r="N156" i="12"/>
  <c r="Z20" i="11" l="1"/>
  <c r="AA20" i="11" s="1"/>
  <c r="AB20" i="11" s="1"/>
  <c r="Q144" i="12"/>
  <c r="Q133" i="12"/>
  <c r="Q132" i="12"/>
  <c r="Q134" i="12"/>
  <c r="Q135" i="12"/>
  <c r="Q136" i="12"/>
  <c r="Q137" i="12"/>
  <c r="Q138" i="12"/>
  <c r="Q139" i="12"/>
  <c r="Q140" i="12"/>
  <c r="Q141" i="12"/>
  <c r="Q143" i="12"/>
  <c r="Q142" i="12"/>
  <c r="T133" i="12" l="1"/>
  <c r="T132" i="12"/>
  <c r="T134" i="12"/>
  <c r="T135" i="12"/>
  <c r="T136" i="12"/>
  <c r="T137" i="12"/>
  <c r="T138" i="12"/>
  <c r="T139" i="12"/>
  <c r="T140" i="12"/>
  <c r="T141" i="12"/>
  <c r="T142" i="12"/>
  <c r="T143" i="12"/>
  <c r="T144" i="12"/>
  <c r="H9" i="11" l="1"/>
  <c r="H16" i="11" l="1"/>
  <c r="H14" i="11"/>
  <c r="H13" i="11"/>
  <c r="H12" i="11"/>
  <c r="H10" i="11"/>
  <c r="H8" i="11"/>
  <c r="H2" i="11"/>
  <c r="H9" i="12" l="1"/>
  <c r="H10" i="12"/>
  <c r="H11" i="12"/>
  <c r="H12" i="12"/>
  <c r="H13" i="12"/>
  <c r="H2" i="12"/>
  <c r="H14" i="12"/>
  <c r="H3" i="12"/>
  <c r="H4" i="12"/>
  <c r="H5" i="12"/>
  <c r="H6" i="12"/>
  <c r="H7" i="12"/>
  <c r="H8" i="12"/>
  <c r="F61" i="9"/>
  <c r="C61" i="9"/>
  <c r="D61" i="9"/>
  <c r="E61" i="9"/>
  <c r="B61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43" i="9"/>
  <c r="E35" i="9" l="1"/>
  <c r="I34" i="9"/>
  <c r="H34" i="9"/>
  <c r="E34" i="9"/>
  <c r="F34" i="9" s="1"/>
  <c r="I33" i="9"/>
  <c r="H33" i="9"/>
  <c r="E33" i="9"/>
  <c r="G33" i="9" s="1"/>
  <c r="I32" i="9"/>
  <c r="H32" i="9"/>
  <c r="E32" i="9"/>
  <c r="G32" i="9" s="1"/>
  <c r="I31" i="9"/>
  <c r="H31" i="9"/>
  <c r="E31" i="9"/>
  <c r="G31" i="9" s="1"/>
  <c r="I28" i="9"/>
  <c r="H28" i="9"/>
  <c r="E28" i="9"/>
  <c r="F28" i="9" s="1"/>
  <c r="I27" i="9"/>
  <c r="H27" i="9"/>
  <c r="E27" i="9"/>
  <c r="G27" i="9" s="1"/>
  <c r="I26" i="9"/>
  <c r="H26" i="9"/>
  <c r="E26" i="9"/>
  <c r="G26" i="9" s="1"/>
  <c r="I25" i="9"/>
  <c r="H25" i="9"/>
  <c r="E25" i="9"/>
  <c r="G25" i="9" s="1"/>
  <c r="I24" i="9"/>
  <c r="H24" i="9"/>
  <c r="E24" i="9"/>
  <c r="G24" i="9" s="1"/>
  <c r="I23" i="9"/>
  <c r="H23" i="9"/>
  <c r="E23" i="9"/>
  <c r="G23" i="9" s="1"/>
  <c r="I22" i="9"/>
  <c r="H22" i="9"/>
  <c r="E22" i="9"/>
  <c r="G22" i="9" s="1"/>
  <c r="I21" i="9"/>
  <c r="H21" i="9"/>
  <c r="E21" i="9"/>
  <c r="F21" i="9" s="1"/>
  <c r="I20" i="9"/>
  <c r="H20" i="9"/>
  <c r="E20" i="9"/>
  <c r="G20" i="9" s="1"/>
  <c r="I19" i="9"/>
  <c r="H19" i="9"/>
  <c r="E19" i="9"/>
  <c r="G19" i="9" s="1"/>
  <c r="I18" i="9"/>
  <c r="H18" i="9"/>
  <c r="G18" i="9"/>
  <c r="E18" i="9"/>
  <c r="F18" i="9" s="1"/>
  <c r="I17" i="9"/>
  <c r="H17" i="9"/>
  <c r="E17" i="9"/>
  <c r="F17" i="9" s="1"/>
  <c r="I16" i="9"/>
  <c r="H16" i="9"/>
  <c r="E16" i="9"/>
  <c r="G16" i="9" s="1"/>
  <c r="I15" i="9"/>
  <c r="H15" i="9"/>
  <c r="E15" i="9"/>
  <c r="G15" i="9" s="1"/>
  <c r="I14" i="9"/>
  <c r="H14" i="9"/>
  <c r="E14" i="9"/>
  <c r="G14" i="9" s="1"/>
  <c r="I13" i="9"/>
  <c r="H13" i="9"/>
  <c r="E13" i="9"/>
  <c r="G13" i="9" s="1"/>
  <c r="I10" i="9"/>
  <c r="H10" i="9"/>
  <c r="E10" i="9"/>
  <c r="G10" i="9" s="1"/>
  <c r="I9" i="9"/>
  <c r="H9" i="9"/>
  <c r="E9" i="9"/>
  <c r="G9" i="9" s="1"/>
  <c r="I8" i="9"/>
  <c r="H8" i="9"/>
  <c r="G8" i="9"/>
  <c r="F8" i="9"/>
  <c r="E8" i="9"/>
  <c r="I7" i="9"/>
  <c r="H7" i="9"/>
  <c r="G7" i="9"/>
  <c r="F7" i="9"/>
  <c r="E7" i="9"/>
  <c r="I6" i="9"/>
  <c r="H6" i="9"/>
  <c r="E6" i="9"/>
  <c r="G6" i="9" s="1"/>
  <c r="I5" i="9"/>
  <c r="H5" i="9"/>
  <c r="G5" i="9"/>
  <c r="E5" i="9"/>
  <c r="F5" i="9" s="1"/>
  <c r="I4" i="9"/>
  <c r="H4" i="9"/>
  <c r="E4" i="9"/>
  <c r="G4" i="9" s="1"/>
  <c r="I3" i="9"/>
  <c r="H3" i="9"/>
  <c r="E3" i="9"/>
  <c r="G3" i="9" s="1"/>
  <c r="I2" i="9"/>
  <c r="H2" i="9"/>
  <c r="G2" i="9"/>
  <c r="F2" i="9"/>
  <c r="E2" i="9"/>
  <c r="G34" i="9" l="1"/>
  <c r="F32" i="9"/>
  <c r="F33" i="9"/>
  <c r="F31" i="9"/>
  <c r="F15" i="9"/>
  <c r="F23" i="9"/>
  <c r="F27" i="9"/>
  <c r="F16" i="9"/>
  <c r="F14" i="9"/>
  <c r="F24" i="9"/>
  <c r="G17" i="9"/>
  <c r="F22" i="9"/>
  <c r="G28" i="9"/>
  <c r="G21" i="9"/>
  <c r="F26" i="9"/>
  <c r="F19" i="9"/>
  <c r="F20" i="9"/>
  <c r="F13" i="9"/>
  <c r="F25" i="9"/>
  <c r="F6" i="9"/>
  <c r="F3" i="9"/>
  <c r="F4" i="9"/>
  <c r="F9" i="9"/>
  <c r="F10" i="9"/>
</calcChain>
</file>

<file path=xl/sharedStrings.xml><?xml version="1.0" encoding="utf-8"?>
<sst xmlns="http://schemas.openxmlformats.org/spreadsheetml/2006/main" count="868" uniqueCount="112">
  <si>
    <t>Platform</t>
  </si>
  <si>
    <t>Country</t>
  </si>
  <si>
    <t>Current Stock In Destination (July 2023)</t>
  </si>
  <si>
    <t>Dec 2023 Population projection In Destination</t>
  </si>
  <si>
    <t>Total 2024 Population Projection In Destination</t>
  </si>
  <si>
    <t>Total 2022 In transit VEN</t>
  </si>
  <si>
    <t>Total 2023 In transit VEN</t>
  </si>
  <si>
    <t>Total 2024 In Transit VEN</t>
  </si>
  <si>
    <t>Total 2024 In Transit VEN (direction #1)</t>
  </si>
  <si>
    <t>(Direction 1)</t>
  </si>
  <si>
    <t>Total 2024 In Transit VEN (direction #2)</t>
  </si>
  <si>
    <t>(Direction 2)</t>
  </si>
  <si>
    <t>Total 2024 In Transit VEN (direction 3)</t>
  </si>
  <si>
    <t>(Direction 3)</t>
  </si>
  <si>
    <t>Total 2024 In Transit VEN (direction 4)</t>
  </si>
  <si>
    <t>(Direction 4)</t>
  </si>
  <si>
    <t>Total 2022 Affected Host Community</t>
  </si>
  <si>
    <t>Total 2023 Affected Host Community</t>
  </si>
  <si>
    <t>Total 2024 Affected Host Community</t>
  </si>
  <si>
    <t>Total 2022 Pendular</t>
  </si>
  <si>
    <t>Total 2023 Pendular</t>
  </si>
  <si>
    <t>Total 2024 Pendular</t>
  </si>
  <si>
    <t>Total 2022 Returnees</t>
  </si>
  <si>
    <t>Total 2023 Returnees</t>
  </si>
  <si>
    <t>Total 2024 Returnees</t>
  </si>
  <si>
    <t>Brazil</t>
  </si>
  <si>
    <t>Venezuela</t>
  </si>
  <si>
    <t>Caribbean</t>
  </si>
  <si>
    <t>Bolivia</t>
  </si>
  <si>
    <t>Other (air, sea, other)</t>
  </si>
  <si>
    <t>Aruba</t>
  </si>
  <si>
    <t>Curacao</t>
  </si>
  <si>
    <t>Dominican Republic</t>
  </si>
  <si>
    <t>Guyana</t>
  </si>
  <si>
    <t>Trinidad and Tobago</t>
  </si>
  <si>
    <t>Central America and Mexico</t>
  </si>
  <si>
    <t>Costa Rica</t>
  </si>
  <si>
    <t>Nicaragua</t>
  </si>
  <si>
    <t>Panama</t>
  </si>
  <si>
    <t>Mexico</t>
  </si>
  <si>
    <t>USA</t>
  </si>
  <si>
    <t>Guatemala</t>
  </si>
  <si>
    <t>Colombia</t>
  </si>
  <si>
    <t>Chile</t>
  </si>
  <si>
    <t>Ecuador</t>
  </si>
  <si>
    <t>Peru</t>
  </si>
  <si>
    <t xml:space="preserve"> Peru</t>
  </si>
  <si>
    <t>Southern Cone</t>
  </si>
  <si>
    <t>Argentina</t>
  </si>
  <si>
    <t>Paraguay</t>
  </si>
  <si>
    <t>Uruguay</t>
  </si>
  <si>
    <t>* Data corresponding to the coloured cells is REQUIRED.</t>
  </si>
  <si>
    <t>* All population data should be a INTEGER NUMBER, (please used the rounding formula)</t>
  </si>
  <si>
    <t>*Deadline to submit Population Projection V1 is 14 July</t>
  </si>
  <si>
    <r>
      <t xml:space="preserve">* Todos los datos de población deben ser </t>
    </r>
    <r>
      <rPr>
        <b/>
        <i/>
        <sz val="12"/>
        <color rgb="FFFF0000"/>
        <rFont val="Arial"/>
        <family val="2"/>
      </rPr>
      <t>NUMEROS ENTEROS</t>
    </r>
    <r>
      <rPr>
        <b/>
        <i/>
        <sz val="12"/>
        <rFont val="Arial"/>
        <family val="2"/>
      </rPr>
      <t xml:space="preserve"> (utilice la fórmula de redondeo).</t>
    </r>
  </si>
  <si>
    <t>*La fecha límite para presentar la Proyección de Población V1 es el 14 de julio.</t>
  </si>
  <si>
    <t>PiN Total Dest</t>
  </si>
  <si>
    <t>PROJECTION In-Destination</t>
  </si>
  <si>
    <t>PiN Total Dest %</t>
  </si>
  <si>
    <t>PiN Total Transit VEN</t>
  </si>
  <si>
    <t>PROJECTION In-Transit Ven</t>
  </si>
  <si>
    <t>PiN Total Transit VEN %</t>
  </si>
  <si>
    <t>PiN Total Other Nationalities Transit</t>
  </si>
  <si>
    <t>PROJECTION In-Transit Other Nationalities</t>
  </si>
  <si>
    <t>PiN Total Other Nationalities Transit %</t>
  </si>
  <si>
    <t>PiN Total HC</t>
  </si>
  <si>
    <t>PROJECTION HC</t>
  </si>
  <si>
    <t>PiN Total HC %</t>
  </si>
  <si>
    <t>PiN Total Pendular</t>
  </si>
  <si>
    <t>PROJECTION Pendular</t>
  </si>
  <si>
    <t>PiN Total Pendular %</t>
  </si>
  <si>
    <t>PiN Total Returnees</t>
  </si>
  <si>
    <t>PROJECTION Returnees</t>
  </si>
  <si>
    <t>PiN Total Returnees %</t>
  </si>
  <si>
    <t>*Deadline to submit PiN V1 is 28 July</t>
  </si>
  <si>
    <t>*La fecha límite para presentar la PiN V1 es el 28 de julio.</t>
  </si>
  <si>
    <t>Current</t>
  </si>
  <si>
    <t>Dec 2021</t>
  </si>
  <si>
    <t>Dec 2022</t>
  </si>
  <si>
    <t>Aumento 2021-2022</t>
  </si>
  <si>
    <t>Entradas diarias</t>
  </si>
  <si>
    <t>Entradas Mensuales</t>
  </si>
  <si>
    <t>Incremento 2021</t>
  </si>
  <si>
    <t>Incremento 2022</t>
  </si>
  <si>
    <t>CAM</t>
  </si>
  <si>
    <t xml:space="preserve">Peru </t>
  </si>
  <si>
    <t>Grand Total</t>
  </si>
  <si>
    <t>Sum of Girls</t>
  </si>
  <si>
    <t>Sum of Boys</t>
  </si>
  <si>
    <t>Sum of Women</t>
  </si>
  <si>
    <t>Sum of Men</t>
  </si>
  <si>
    <t>Total</t>
  </si>
  <si>
    <t>*Los datos correspondientes a las celdas coloreadas son OBLIGATORIOS</t>
  </si>
  <si>
    <t>Total 2022 In Transit Other Nationalities</t>
  </si>
  <si>
    <t>Total 2024 In Transit Other Nationalities</t>
  </si>
  <si>
    <t>Total 2023 In Transit Other Nationalities</t>
  </si>
  <si>
    <t>Sector</t>
  </si>
  <si>
    <t>Education</t>
  </si>
  <si>
    <t>Food Security</t>
  </si>
  <si>
    <t>Health</t>
  </si>
  <si>
    <t>Humanitarian transportation</t>
  </si>
  <si>
    <t>Integration</t>
  </si>
  <si>
    <t>Nutrition</t>
  </si>
  <si>
    <t>Protection (Child Protection)</t>
  </si>
  <si>
    <t>Protection (GBV)</t>
  </si>
  <si>
    <t>Protection (General)</t>
  </si>
  <si>
    <t>Protection (Human Trafficking and Smuggling)</t>
  </si>
  <si>
    <t>Shelter</t>
  </si>
  <si>
    <t>WASH</t>
  </si>
  <si>
    <t>INTERSECTOR</t>
  </si>
  <si>
    <t>* Please ensure that all intersector estimates are LARGER OR EQUAL to the maximum sector PiN value.</t>
  </si>
  <si>
    <t>* Asegúrese de que todas las estimaciones intersectoriales sean MAYORES O IGUALES al sector con el valor máximo del PiN.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</si>
</sst>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1"/>
      <color theme="0" tint="-0.1499984740745262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007681"/>
        <bgColor indexed="64"/>
      </patternFill>
    </fill>
    <fill>
      <patternFill patternType="solid">
        <fgColor rgb="FF88CDD3"/>
        <bgColor indexed="64"/>
      </patternFill>
    </fill>
    <fill>
      <patternFill patternType="solid">
        <fgColor rgb="FF00768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AAAD"/>
      </patternFill>
    </fill>
    <fill>
      <patternFill patternType="solid">
        <fgColor rgb="FF007681"/>
        <bgColor rgb="FF00AAAD"/>
      </patternFill>
    </fill>
    <fill>
      <patternFill patternType="solid">
        <fgColor theme="5" tint="-0.249977111117893"/>
        <bgColor rgb="FF00AAAD"/>
      </patternFill>
    </fill>
    <fill>
      <patternFill patternType="solid">
        <fgColor rgb="FF2F75B5"/>
        <bgColor rgb="FF2F75B5"/>
      </patternFill>
    </fill>
    <fill>
      <patternFill patternType="solid">
        <fgColor rgb="FF548235"/>
        <bgColor rgb="FF548235"/>
      </patternFill>
    </fill>
    <fill>
      <patternFill patternType="solid">
        <fgColor rgb="FF7B7B7B"/>
        <bgColor rgb="FF00AAAD"/>
      </patternFill>
    </fill>
    <fill>
      <patternFill patternType="solid">
        <fgColor rgb="FFC65911"/>
        <bgColor rgb="FF00AAAD"/>
      </patternFill>
    </fill>
    <fill>
      <patternFill patternType="solid">
        <fgColor theme="5" tint="-0.499984740745262"/>
        <bgColor rgb="FF00AAAD"/>
      </patternFill>
    </fill>
    <fill>
      <patternFill patternType="solid">
        <fgColor theme="7"/>
        <bgColor rgb="FF00AAAD"/>
      </patternFill>
    </fill>
    <fill>
      <patternFill patternType="solid">
        <fgColor theme="4"/>
        <bgColor rgb="FF00AAAD"/>
      </patternFill>
    </fill>
    <fill>
      <patternFill patternType="solid">
        <fgColor rgb="FF548235"/>
        <bgColor rgb="FF00AAAD"/>
      </patternFill>
    </fill>
    <fill>
      <patternFill patternType="solid">
        <fgColor theme="5" tint="0.39997558519241921"/>
        <bgColor rgb="FF00AAAD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907"/>
        <bgColor rgb="FF00AAAD"/>
      </patternFill>
    </fill>
    <fill>
      <patternFill patternType="solid">
        <fgColor rgb="FFFFF8DD"/>
        <bgColor rgb="FF000000"/>
      </patternFill>
    </fill>
    <fill>
      <patternFill patternType="solid">
        <fgColor theme="0" tint="-0.249977111117893"/>
        <bgColor rgb="FF00AAAD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8C50"/>
        <bgColor rgb="FF00AAAD"/>
      </patternFill>
    </fill>
    <fill>
      <patternFill patternType="solid">
        <fgColor rgb="FFAC4F10"/>
        <bgColor rgb="FF00AAAD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1" xfId="0" applyNumberFormat="1" applyBorder="1"/>
    <xf numFmtId="10" fontId="0" fillId="0" borderId="1" xfId="3" applyNumberFormat="1" applyFont="1" applyBorder="1"/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10" fontId="0" fillId="0" borderId="6" xfId="3" applyNumberFormat="1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165" fontId="0" fillId="0" borderId="5" xfId="0" applyNumberFormat="1" applyBorder="1"/>
    <xf numFmtId="0" fontId="0" fillId="5" borderId="5" xfId="0" applyFill="1" applyBorder="1" applyAlignment="1">
      <alignment horizontal="left"/>
    </xf>
    <xf numFmtId="165" fontId="0" fillId="5" borderId="1" xfId="0" applyNumberFormat="1" applyFill="1" applyBorder="1"/>
    <xf numFmtId="165" fontId="0" fillId="5" borderId="8" xfId="0" applyNumberFormat="1" applyFill="1" applyBorder="1"/>
    <xf numFmtId="0" fontId="0" fillId="5" borderId="9" xfId="0" applyFill="1" applyBorder="1" applyAlignment="1">
      <alignment horizontal="left"/>
    </xf>
    <xf numFmtId="165" fontId="0" fillId="5" borderId="10" xfId="0" applyNumberFormat="1" applyFill="1" applyBorder="1"/>
    <xf numFmtId="165" fontId="0" fillId="5" borderId="11" xfId="0" applyNumberFormat="1" applyFill="1" applyBorder="1"/>
    <xf numFmtId="165" fontId="0" fillId="0" borderId="9" xfId="0" applyNumberFormat="1" applyBorder="1"/>
    <xf numFmtId="165" fontId="0" fillId="0" borderId="10" xfId="0" applyNumberFormat="1" applyBorder="1"/>
    <xf numFmtId="10" fontId="0" fillId="0" borderId="10" xfId="3" applyNumberFormat="1" applyFont="1" applyBorder="1"/>
    <xf numFmtId="10" fontId="0" fillId="0" borderId="12" xfId="3" applyNumberFormat="1" applyFont="1" applyBorder="1"/>
    <xf numFmtId="0" fontId="4" fillId="3" borderId="13" xfId="0" applyFont="1" applyFill="1" applyBorder="1" applyAlignment="1">
      <alignment horizontal="left"/>
    </xf>
    <xf numFmtId="165" fontId="4" fillId="3" borderId="14" xfId="0" applyNumberFormat="1" applyFont="1" applyFill="1" applyBorder="1"/>
    <xf numFmtId="165" fontId="4" fillId="3" borderId="15" xfId="0" applyNumberFormat="1" applyFont="1" applyFill="1" applyBorder="1"/>
    <xf numFmtId="165" fontId="4" fillId="3" borderId="13" xfId="0" applyNumberFormat="1" applyFont="1" applyFill="1" applyBorder="1"/>
    <xf numFmtId="10" fontId="4" fillId="3" borderId="14" xfId="3" applyNumberFormat="1" applyFont="1" applyFill="1" applyBorder="1"/>
    <xf numFmtId="10" fontId="0" fillId="0" borderId="16" xfId="3" applyNumberFormat="1" applyFont="1" applyBorder="1"/>
    <xf numFmtId="9" fontId="0" fillId="0" borderId="0" xfId="3" applyFont="1"/>
    <xf numFmtId="166" fontId="0" fillId="0" borderId="0" xfId="3" applyNumberFormat="1" applyFont="1"/>
    <xf numFmtId="165" fontId="6" fillId="15" borderId="1" xfId="1" applyNumberFormat="1" applyFont="1" applyFill="1" applyBorder="1" applyAlignment="1">
      <alignment horizontal="center"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3" fontId="6" fillId="15" borderId="1" xfId="1" applyNumberFormat="1" applyFont="1" applyFill="1" applyBorder="1" applyAlignment="1">
      <alignment horizontal="center" vertical="center" wrapText="1"/>
    </xf>
    <xf numFmtId="3" fontId="6" fillId="7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165" fontId="6" fillId="13" borderId="20" xfId="1" applyNumberFormat="1" applyFont="1" applyFill="1" applyBorder="1" applyAlignment="1">
      <alignment horizontal="center" vertical="center" wrapText="1"/>
    </xf>
    <xf numFmtId="165" fontId="6" fillId="6" borderId="20" xfId="1" applyNumberFormat="1" applyFont="1" applyFill="1" applyBorder="1" applyAlignment="1">
      <alignment horizontal="center" vertical="center" wrapText="1"/>
    </xf>
    <xf numFmtId="165" fontId="6" fillId="7" borderId="20" xfId="1" applyNumberFormat="1" applyFont="1" applyFill="1" applyBorder="1" applyAlignment="1">
      <alignment horizontal="center" vertical="center" wrapText="1"/>
    </xf>
    <xf numFmtId="3" fontId="6" fillId="7" borderId="20" xfId="1" applyNumberFormat="1" applyFont="1" applyFill="1" applyBorder="1" applyAlignment="1">
      <alignment horizontal="center" vertical="center" wrapText="1"/>
    </xf>
    <xf numFmtId="3" fontId="6" fillId="13" borderId="20" xfId="1" applyNumberFormat="1" applyFont="1" applyFill="1" applyBorder="1" applyAlignment="1">
      <alignment horizontal="center" vertical="center" wrapText="1"/>
    </xf>
    <xf numFmtId="165" fontId="6" fillId="15" borderId="5" xfId="1" applyNumberFormat="1" applyFont="1" applyFill="1" applyBorder="1" applyAlignment="1">
      <alignment horizontal="center" vertical="center" wrapText="1"/>
    </xf>
    <xf numFmtId="165" fontId="6" fillId="15" borderId="6" xfId="1" applyNumberFormat="1" applyFont="1" applyFill="1" applyBorder="1" applyAlignment="1">
      <alignment horizontal="center" vertical="center" wrapText="1"/>
    </xf>
    <xf numFmtId="3" fontId="6" fillId="15" borderId="5" xfId="1" applyNumberFormat="1" applyFont="1" applyFill="1" applyBorder="1" applyAlignment="1">
      <alignment horizontal="center" vertical="center" wrapText="1"/>
    </xf>
    <xf numFmtId="3" fontId="6" fillId="15" borderId="6" xfId="1" applyNumberFormat="1" applyFont="1" applyFill="1" applyBorder="1" applyAlignment="1">
      <alignment horizontal="center" vertical="center" wrapText="1"/>
    </xf>
    <xf numFmtId="165" fontId="6" fillId="12" borderId="20" xfId="1" applyNumberFormat="1" applyFont="1" applyFill="1" applyBorder="1" applyAlignment="1">
      <alignment horizontal="center" vertical="center" wrapText="1"/>
    </xf>
    <xf numFmtId="3" fontId="6" fillId="12" borderId="20" xfId="1" applyNumberFormat="1" applyFont="1" applyFill="1" applyBorder="1" applyAlignment="1">
      <alignment horizontal="center" vertical="center" wrapText="1"/>
    </xf>
    <xf numFmtId="165" fontId="6" fillId="12" borderId="5" xfId="1" applyNumberFormat="1" applyFont="1" applyFill="1" applyBorder="1" applyAlignment="1">
      <alignment horizontal="center" vertical="center" wrapText="1"/>
    </xf>
    <xf numFmtId="165" fontId="6" fillId="12" borderId="19" xfId="1" applyNumberFormat="1" applyFont="1" applyFill="1" applyBorder="1" applyAlignment="1">
      <alignment horizontal="center" vertical="center" wrapText="1"/>
    </xf>
    <xf numFmtId="3" fontId="6" fillId="12" borderId="5" xfId="1" applyNumberFormat="1" applyFont="1" applyFill="1" applyBorder="1" applyAlignment="1">
      <alignment horizontal="center" vertical="center" wrapText="1"/>
    </xf>
    <xf numFmtId="3" fontId="6" fillId="12" borderId="19" xfId="1" applyNumberFormat="1" applyFont="1" applyFill="1" applyBorder="1" applyAlignment="1">
      <alignment horizontal="center" vertical="center" wrapText="1"/>
    </xf>
    <xf numFmtId="165" fontId="6" fillId="13" borderId="5" xfId="1" applyNumberFormat="1" applyFont="1" applyFill="1" applyBorder="1" applyAlignment="1">
      <alignment horizontal="center" vertical="center" wrapText="1"/>
    </xf>
    <xf numFmtId="165" fontId="6" fillId="6" borderId="5" xfId="1" applyNumberFormat="1" applyFont="1" applyFill="1" applyBorder="1" applyAlignment="1">
      <alignment horizontal="center" vertical="center" wrapText="1"/>
    </xf>
    <xf numFmtId="165" fontId="6" fillId="6" borderId="6" xfId="1" applyNumberFormat="1" applyFont="1" applyFill="1" applyBorder="1" applyAlignment="1">
      <alignment horizontal="center" vertical="center" wrapText="1"/>
    </xf>
    <xf numFmtId="165" fontId="6" fillId="7" borderId="5" xfId="1" applyNumberFormat="1" applyFont="1" applyFill="1" applyBorder="1" applyAlignment="1">
      <alignment horizontal="center" vertical="center" wrapText="1"/>
    </xf>
    <xf numFmtId="165" fontId="6" fillId="7" borderId="6" xfId="1" applyNumberFormat="1" applyFont="1" applyFill="1" applyBorder="1" applyAlignment="1">
      <alignment horizontal="center" vertical="center" wrapText="1"/>
    </xf>
    <xf numFmtId="3" fontId="6" fillId="7" borderId="5" xfId="1" applyNumberFormat="1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 wrapText="1"/>
    </xf>
    <xf numFmtId="3" fontId="6" fillId="13" borderId="5" xfId="1" applyNumberFormat="1" applyFont="1" applyFill="1" applyBorder="1" applyAlignment="1">
      <alignment horizontal="center" vertical="center" wrapText="1"/>
    </xf>
    <xf numFmtId="1" fontId="2" fillId="6" borderId="19" xfId="0" applyNumberFormat="1" applyFont="1" applyFill="1" applyBorder="1" applyAlignment="1">
      <alignment horizontal="center" vertical="center" wrapText="1"/>
    </xf>
    <xf numFmtId="43" fontId="7" fillId="14" borderId="5" xfId="1" applyFont="1" applyFill="1" applyBorder="1" applyAlignment="1">
      <alignment horizontal="center" vertical="center" wrapText="1"/>
    </xf>
    <xf numFmtId="43" fontId="7" fillId="14" borderId="19" xfId="1" applyFont="1" applyFill="1" applyBorder="1" applyAlignment="1">
      <alignment horizontal="center" vertical="center" wrapText="1"/>
    </xf>
    <xf numFmtId="43" fontId="7" fillId="7" borderId="5" xfId="1" applyFont="1" applyFill="1" applyBorder="1" applyAlignment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/>
    </xf>
    <xf numFmtId="165" fontId="6" fillId="15" borderId="24" xfId="1" applyNumberFormat="1" applyFont="1" applyFill="1" applyBorder="1" applyAlignment="1">
      <alignment horizontal="center" vertical="center" wrapText="1"/>
    </xf>
    <xf numFmtId="165" fontId="6" fillId="15" borderId="17" xfId="1" applyNumberFormat="1" applyFont="1" applyFill="1" applyBorder="1" applyAlignment="1">
      <alignment horizontal="center" vertical="center" wrapText="1"/>
    </xf>
    <xf numFmtId="165" fontId="6" fillId="15" borderId="25" xfId="1" applyNumberFormat="1" applyFont="1" applyFill="1" applyBorder="1" applyAlignment="1">
      <alignment horizontal="center" vertical="center" wrapText="1"/>
    </xf>
    <xf numFmtId="165" fontId="6" fillId="12" borderId="24" xfId="1" applyNumberFormat="1" applyFont="1" applyFill="1" applyBorder="1" applyAlignment="1">
      <alignment horizontal="center" vertical="center" wrapText="1"/>
    </xf>
    <xf numFmtId="165" fontId="6" fillId="12" borderId="26" xfId="1" applyNumberFormat="1" applyFont="1" applyFill="1" applyBorder="1" applyAlignment="1">
      <alignment horizontal="center" vertical="center" wrapText="1"/>
    </xf>
    <xf numFmtId="165" fontId="6" fillId="12" borderId="27" xfId="1" applyNumberFormat="1" applyFont="1" applyFill="1" applyBorder="1" applyAlignment="1">
      <alignment horizontal="center" vertical="center" wrapText="1"/>
    </xf>
    <xf numFmtId="1" fontId="2" fillId="6" borderId="27" xfId="0" applyNumberFormat="1" applyFont="1" applyFill="1" applyBorder="1" applyAlignment="1">
      <alignment horizontal="center" vertical="center" wrapText="1"/>
    </xf>
    <xf numFmtId="165" fontId="6" fillId="13" borderId="24" xfId="1" applyNumberFormat="1" applyFont="1" applyFill="1" applyBorder="1" applyAlignment="1">
      <alignment horizontal="center" vertical="center" wrapText="1"/>
    </xf>
    <xf numFmtId="165" fontId="6" fillId="13" borderId="26" xfId="1" applyNumberFormat="1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43" fontId="12" fillId="14" borderId="13" xfId="1" applyFont="1" applyFill="1" applyBorder="1" applyAlignment="1">
      <alignment horizontal="center" vertical="center" wrapText="1"/>
    </xf>
    <xf numFmtId="165" fontId="12" fillId="18" borderId="17" xfId="1" applyNumberFormat="1" applyFont="1" applyFill="1" applyBorder="1" applyAlignment="1">
      <alignment horizontal="center" vertical="center" wrapText="1"/>
    </xf>
    <xf numFmtId="3" fontId="12" fillId="18" borderId="17" xfId="0" applyNumberFormat="1" applyFont="1" applyFill="1" applyBorder="1" applyAlignment="1">
      <alignment horizontal="left" wrapText="1"/>
    </xf>
    <xf numFmtId="3" fontId="3" fillId="18" borderId="25" xfId="0" applyNumberFormat="1" applyFont="1" applyFill="1" applyBorder="1" applyAlignment="1">
      <alignment horizontal="left" wrapText="1"/>
    </xf>
    <xf numFmtId="165" fontId="12" fillId="18" borderId="1" xfId="1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1" fillId="21" borderId="13" xfId="0" applyFont="1" applyFill="1" applyBorder="1" applyAlignment="1">
      <alignment horizontal="center" vertical="center" wrapText="1"/>
    </xf>
    <xf numFmtId="0" fontId="11" fillId="21" borderId="14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 wrapText="1"/>
    </xf>
    <xf numFmtId="43" fontId="12" fillId="14" borderId="14" xfId="1" applyFont="1" applyFill="1" applyBorder="1" applyAlignment="1">
      <alignment horizontal="center" vertical="center" wrapText="1"/>
    </xf>
    <xf numFmtId="43" fontId="12" fillId="14" borderId="16" xfId="1" applyFont="1" applyFill="1" applyBorder="1" applyAlignment="1">
      <alignment horizontal="center" vertical="center" wrapText="1"/>
    </xf>
    <xf numFmtId="164" fontId="11" fillId="10" borderId="13" xfId="4" applyFont="1" applyFill="1" applyBorder="1" applyAlignment="1">
      <alignment horizontal="center" vertical="center" wrapText="1"/>
    </xf>
    <xf numFmtId="164" fontId="11" fillId="10" borderId="14" xfId="4" applyFont="1" applyFill="1" applyBorder="1" applyAlignment="1">
      <alignment horizontal="center" vertical="center" wrapText="1"/>
    </xf>
    <xf numFmtId="164" fontId="11" fillId="10" borderId="16" xfId="4" applyFont="1" applyFill="1" applyBorder="1" applyAlignment="1">
      <alignment horizontal="center" vertical="center" wrapText="1"/>
    </xf>
    <xf numFmtId="164" fontId="11" fillId="11" borderId="13" xfId="4" applyFont="1" applyFill="1" applyBorder="1" applyAlignment="1">
      <alignment horizontal="center" vertical="center" wrapText="1"/>
    </xf>
    <xf numFmtId="164" fontId="11" fillId="11" borderId="14" xfId="4" applyFont="1" applyFill="1" applyBorder="1" applyAlignment="1">
      <alignment horizontal="center" vertical="center" wrapText="1"/>
    </xf>
    <xf numFmtId="164" fontId="11" fillId="11" borderId="16" xfId="4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12" fillId="18" borderId="1" xfId="0" applyNumberFormat="1" applyFont="1" applyFill="1" applyBorder="1" applyAlignment="1">
      <alignment horizontal="left" vertical="center" wrapText="1"/>
    </xf>
    <xf numFmtId="3" fontId="3" fillId="18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6" fillId="15" borderId="5" xfId="0" applyNumberFormat="1" applyFont="1" applyFill="1" applyBorder="1" applyAlignment="1">
      <alignment vertical="center" wrapText="1"/>
    </xf>
    <xf numFmtId="3" fontId="6" fillId="15" borderId="1" xfId="0" applyNumberFormat="1" applyFont="1" applyFill="1" applyBorder="1" applyAlignment="1">
      <alignment vertical="center" wrapText="1"/>
    </xf>
    <xf numFmtId="3" fontId="6" fillId="15" borderId="6" xfId="0" applyNumberFormat="1" applyFont="1" applyFill="1" applyBorder="1" applyAlignment="1">
      <alignment vertical="center" wrapText="1"/>
    </xf>
    <xf numFmtId="3" fontId="6" fillId="12" borderId="5" xfId="0" applyNumberFormat="1" applyFont="1" applyFill="1" applyBorder="1" applyAlignment="1">
      <alignment vertical="center" wrapText="1"/>
    </xf>
    <xf numFmtId="3" fontId="6" fillId="12" borderId="20" xfId="0" applyNumberFormat="1" applyFont="1" applyFill="1" applyBorder="1" applyAlignment="1">
      <alignment vertical="center" wrapText="1"/>
    </xf>
    <xf numFmtId="3" fontId="6" fillId="12" borderId="19" xfId="0" applyNumberFormat="1" applyFont="1" applyFill="1" applyBorder="1" applyAlignment="1">
      <alignment vertical="center" wrapText="1"/>
    </xf>
    <xf numFmtId="3" fontId="6" fillId="13" borderId="5" xfId="0" applyNumberFormat="1" applyFont="1" applyFill="1" applyBorder="1" applyAlignment="1">
      <alignment vertical="center" wrapText="1"/>
    </xf>
    <xf numFmtId="3" fontId="6" fillId="13" borderId="20" xfId="0" applyNumberFormat="1" applyFont="1" applyFill="1" applyBorder="1" applyAlignment="1">
      <alignment vertical="center" wrapText="1"/>
    </xf>
    <xf numFmtId="3" fontId="3" fillId="18" borderId="6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43" fontId="12" fillId="26" borderId="14" xfId="1" applyFont="1" applyFill="1" applyBorder="1" applyAlignment="1">
      <alignment horizontal="center" vertical="center" wrapText="1"/>
    </xf>
    <xf numFmtId="165" fontId="12" fillId="26" borderId="17" xfId="1" applyNumberFormat="1" applyFont="1" applyFill="1" applyBorder="1" applyAlignment="1">
      <alignment horizontal="center" vertical="center" wrapText="1"/>
    </xf>
    <xf numFmtId="165" fontId="12" fillId="26" borderId="1" xfId="1" applyNumberFormat="1" applyFont="1" applyFill="1" applyBorder="1" applyAlignment="1">
      <alignment horizontal="center" vertical="center" wrapText="1"/>
    </xf>
    <xf numFmtId="1" fontId="2" fillId="6" borderId="26" xfId="0" applyNumberFormat="1" applyFont="1" applyFill="1" applyBorder="1" applyAlignment="1">
      <alignment horizontal="center" vertical="center" wrapText="1"/>
    </xf>
    <xf numFmtId="1" fontId="2" fillId="6" borderId="20" xfId="0" applyNumberFormat="1" applyFont="1" applyFill="1" applyBorder="1" applyAlignment="1">
      <alignment horizontal="center" vertical="center" wrapText="1"/>
    </xf>
    <xf numFmtId="43" fontId="7" fillId="14" borderId="20" xfId="1" applyFont="1" applyFill="1" applyBorder="1" applyAlignment="1">
      <alignment horizontal="center" vertical="center" wrapText="1"/>
    </xf>
    <xf numFmtId="43" fontId="7" fillId="7" borderId="20" xfId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left" wrapText="1"/>
    </xf>
    <xf numFmtId="0" fontId="15" fillId="22" borderId="24" xfId="0" applyFont="1" applyFill="1" applyBorder="1" applyAlignment="1">
      <alignment horizontal="center" vertical="center"/>
    </xf>
    <xf numFmtId="165" fontId="15" fillId="22" borderId="17" xfId="0" applyNumberFormat="1" applyFont="1" applyFill="1" applyBorder="1" applyAlignment="1">
      <alignment horizontal="center" vertical="center"/>
    </xf>
    <xf numFmtId="0" fontId="15" fillId="22" borderId="25" xfId="0" applyFont="1" applyFill="1" applyBorder="1" applyAlignment="1">
      <alignment horizontal="center" vertical="center"/>
    </xf>
    <xf numFmtId="165" fontId="14" fillId="18" borderId="24" xfId="1" applyNumberFormat="1" applyFont="1" applyFill="1" applyBorder="1" applyAlignment="1">
      <alignment horizontal="center" vertical="center" wrapText="1"/>
    </xf>
    <xf numFmtId="165" fontId="14" fillId="18" borderId="17" xfId="1" applyNumberFormat="1" applyFont="1" applyFill="1" applyBorder="1" applyAlignment="1">
      <alignment horizontal="center" vertical="center" wrapText="1"/>
    </xf>
    <xf numFmtId="165" fontId="14" fillId="18" borderId="25" xfId="1" applyNumberFormat="1" applyFont="1" applyFill="1" applyBorder="1" applyAlignment="1">
      <alignment horizontal="center" vertical="center" wrapText="1"/>
    </xf>
    <xf numFmtId="165" fontId="16" fillId="6" borderId="24" xfId="1" applyNumberFormat="1" applyFont="1" applyFill="1" applyBorder="1" applyAlignment="1">
      <alignment horizontal="center" vertical="center" wrapText="1"/>
    </xf>
    <xf numFmtId="165" fontId="16" fillId="6" borderId="17" xfId="1" applyNumberFormat="1" applyFont="1" applyFill="1" applyBorder="1" applyAlignment="1">
      <alignment horizontal="center" vertical="center" wrapText="1"/>
    </xf>
    <xf numFmtId="165" fontId="16" fillId="6" borderId="25" xfId="1" applyNumberFormat="1" applyFont="1" applyFill="1" applyBorder="1" applyAlignment="1">
      <alignment horizontal="center" vertical="center" wrapText="1"/>
    </xf>
    <xf numFmtId="3" fontId="14" fillId="23" borderId="24" xfId="0" applyNumberFormat="1" applyFont="1" applyFill="1" applyBorder="1" applyAlignment="1">
      <alignment horizontal="left" wrapText="1"/>
    </xf>
    <xf numFmtId="3" fontId="14" fillId="23" borderId="25" xfId="0" applyNumberFormat="1" applyFont="1" applyFill="1" applyBorder="1" applyAlignment="1">
      <alignment horizontal="left" wrapText="1"/>
    </xf>
    <xf numFmtId="0" fontId="15" fillId="22" borderId="5" xfId="0" applyFont="1" applyFill="1" applyBorder="1" applyAlignment="1">
      <alignment horizontal="center" vertical="center"/>
    </xf>
    <xf numFmtId="0" fontId="15" fillId="22" borderId="6" xfId="0" applyFont="1" applyFill="1" applyBorder="1" applyAlignment="1">
      <alignment horizontal="center" vertical="center"/>
    </xf>
    <xf numFmtId="165" fontId="16" fillId="6" borderId="5" xfId="1" applyNumberFormat="1" applyFont="1" applyFill="1" applyBorder="1" applyAlignment="1">
      <alignment horizontal="center" vertical="center" wrapText="1"/>
    </xf>
    <xf numFmtId="165" fontId="16" fillId="6" borderId="20" xfId="1" applyNumberFormat="1" applyFont="1" applyFill="1" applyBorder="1" applyAlignment="1">
      <alignment horizontal="center" vertical="center" wrapText="1"/>
    </xf>
    <xf numFmtId="165" fontId="16" fillId="6" borderId="6" xfId="1" applyNumberFormat="1" applyFont="1" applyFill="1" applyBorder="1" applyAlignment="1">
      <alignment horizontal="center" vertical="center" wrapText="1"/>
    </xf>
    <xf numFmtId="165" fontId="16" fillId="6" borderId="1" xfId="1" applyNumberFormat="1" applyFont="1" applyFill="1" applyBorder="1" applyAlignment="1">
      <alignment horizontal="center" vertical="center" wrapText="1"/>
    </xf>
    <xf numFmtId="165" fontId="16" fillId="20" borderId="5" xfId="1" applyNumberFormat="1" applyFont="1" applyFill="1" applyBorder="1" applyAlignment="1">
      <alignment horizontal="center" vertical="center" wrapText="1"/>
    </xf>
    <xf numFmtId="165" fontId="16" fillId="20" borderId="6" xfId="1" applyNumberFormat="1" applyFont="1" applyFill="1" applyBorder="1" applyAlignment="1">
      <alignment horizontal="center" vertical="center" wrapText="1"/>
    </xf>
    <xf numFmtId="3" fontId="14" fillId="23" borderId="5" xfId="0" applyNumberFormat="1" applyFont="1" applyFill="1" applyBorder="1" applyAlignment="1">
      <alignment horizontal="left" wrapText="1"/>
    </xf>
    <xf numFmtId="3" fontId="14" fillId="23" borderId="6" xfId="0" applyNumberFormat="1" applyFont="1" applyFill="1" applyBorder="1" applyAlignment="1">
      <alignment horizontal="left" wrapText="1"/>
    </xf>
    <xf numFmtId="165" fontId="16" fillId="7" borderId="5" xfId="1" applyNumberFormat="1" applyFont="1" applyFill="1" applyBorder="1" applyAlignment="1">
      <alignment horizontal="center" vertical="center" wrapText="1"/>
    </xf>
    <xf numFmtId="165" fontId="16" fillId="7" borderId="6" xfId="1" applyNumberFormat="1" applyFont="1" applyFill="1" applyBorder="1" applyAlignment="1">
      <alignment horizontal="center" vertical="center" wrapText="1"/>
    </xf>
    <xf numFmtId="165" fontId="16" fillId="23" borderId="5" xfId="1" applyNumberFormat="1" applyFont="1" applyFill="1" applyBorder="1" applyAlignment="1">
      <alignment horizontal="center" vertical="center" wrapText="1"/>
    </xf>
    <xf numFmtId="165" fontId="16" fillId="23" borderId="6" xfId="1" applyNumberFormat="1" applyFont="1" applyFill="1" applyBorder="1" applyAlignment="1">
      <alignment horizontal="center" vertical="center" wrapText="1"/>
    </xf>
    <xf numFmtId="165" fontId="16" fillId="24" borderId="5" xfId="1" applyNumberFormat="1" applyFont="1" applyFill="1" applyBorder="1" applyAlignment="1">
      <alignment horizontal="center" vertical="center" wrapText="1"/>
    </xf>
    <xf numFmtId="165" fontId="16" fillId="24" borderId="1" xfId="1" applyNumberFormat="1" applyFont="1" applyFill="1" applyBorder="1" applyAlignment="1">
      <alignment horizontal="center" vertical="center" wrapText="1"/>
    </xf>
    <xf numFmtId="165" fontId="16" fillId="24" borderId="6" xfId="1" applyNumberFormat="1" applyFont="1" applyFill="1" applyBorder="1" applyAlignment="1">
      <alignment horizontal="center" vertical="center" wrapText="1"/>
    </xf>
    <xf numFmtId="165" fontId="16" fillId="25" borderId="5" xfId="1" applyNumberFormat="1" applyFont="1" applyFill="1" applyBorder="1" applyAlignment="1">
      <alignment horizontal="center" vertical="center" wrapText="1"/>
    </xf>
    <xf numFmtId="165" fontId="16" fillId="25" borderId="1" xfId="1" applyNumberFormat="1" applyFont="1" applyFill="1" applyBorder="1" applyAlignment="1">
      <alignment horizontal="center" vertical="center" wrapText="1"/>
    </xf>
    <xf numFmtId="165" fontId="16" fillId="25" borderId="6" xfId="1" applyNumberFormat="1" applyFont="1" applyFill="1" applyBorder="1" applyAlignment="1">
      <alignment horizontal="center" vertical="center" wrapText="1"/>
    </xf>
    <xf numFmtId="3" fontId="16" fillId="7" borderId="5" xfId="1" applyNumberFormat="1" applyFont="1" applyFill="1" applyBorder="1" applyAlignment="1">
      <alignment horizontal="center" vertical="center" wrapText="1"/>
    </xf>
    <xf numFmtId="3" fontId="16" fillId="7" borderId="20" xfId="1" applyNumberFormat="1" applyFont="1" applyFill="1" applyBorder="1" applyAlignment="1">
      <alignment horizontal="center" vertical="center" wrapText="1"/>
    </xf>
    <xf numFmtId="3" fontId="16" fillId="7" borderId="6" xfId="1" applyNumberFormat="1" applyFont="1" applyFill="1" applyBorder="1" applyAlignment="1">
      <alignment horizontal="center" vertical="center" wrapText="1"/>
    </xf>
    <xf numFmtId="3" fontId="16" fillId="7" borderId="1" xfId="1" applyNumberFormat="1" applyFont="1" applyFill="1" applyBorder="1" applyAlignment="1">
      <alignment horizontal="center" vertical="center" wrapText="1"/>
    </xf>
    <xf numFmtId="3" fontId="16" fillId="23" borderId="5" xfId="1" applyNumberFormat="1" applyFont="1" applyFill="1" applyBorder="1" applyAlignment="1">
      <alignment horizontal="center" vertical="center" wrapText="1"/>
    </xf>
    <xf numFmtId="3" fontId="16" fillId="23" borderId="6" xfId="1" applyNumberFormat="1" applyFont="1" applyFill="1" applyBorder="1" applyAlignment="1">
      <alignment horizontal="center" vertical="center" wrapText="1"/>
    </xf>
    <xf numFmtId="0" fontId="15" fillId="22" borderId="21" xfId="0" applyFont="1" applyFill="1" applyBorder="1" applyAlignment="1">
      <alignment horizontal="center" vertical="center"/>
    </xf>
    <xf numFmtId="165" fontId="15" fillId="22" borderId="18" xfId="0" applyNumberFormat="1" applyFont="1" applyFill="1" applyBorder="1" applyAlignment="1">
      <alignment horizontal="center" vertical="center"/>
    </xf>
    <xf numFmtId="0" fontId="15" fillId="22" borderId="22" xfId="0" applyFont="1" applyFill="1" applyBorder="1" applyAlignment="1">
      <alignment horizontal="center" vertical="center"/>
    </xf>
    <xf numFmtId="3" fontId="16" fillId="7" borderId="21" xfId="1" applyNumberFormat="1" applyFont="1" applyFill="1" applyBorder="1" applyAlignment="1">
      <alignment horizontal="center" vertical="center" wrapText="1"/>
    </xf>
    <xf numFmtId="3" fontId="16" fillId="7" borderId="23" xfId="1" applyNumberFormat="1" applyFont="1" applyFill="1" applyBorder="1" applyAlignment="1">
      <alignment horizontal="center" vertical="center" wrapText="1"/>
    </xf>
    <xf numFmtId="3" fontId="16" fillId="7" borderId="22" xfId="1" applyNumberFormat="1" applyFont="1" applyFill="1" applyBorder="1" applyAlignment="1">
      <alignment horizontal="center" vertical="center" wrapText="1"/>
    </xf>
    <xf numFmtId="3" fontId="16" fillId="7" borderId="18" xfId="1" applyNumberFormat="1" applyFont="1" applyFill="1" applyBorder="1" applyAlignment="1">
      <alignment horizontal="center" vertical="center" wrapText="1"/>
    </xf>
    <xf numFmtId="3" fontId="16" fillId="23" borderId="21" xfId="1" applyNumberFormat="1" applyFont="1" applyFill="1" applyBorder="1" applyAlignment="1">
      <alignment horizontal="center" vertical="center" wrapText="1"/>
    </xf>
    <xf numFmtId="3" fontId="16" fillId="23" borderId="22" xfId="1" applyNumberFormat="1" applyFont="1" applyFill="1" applyBorder="1" applyAlignment="1">
      <alignment horizontal="center" vertical="center" wrapText="1"/>
    </xf>
    <xf numFmtId="165" fontId="16" fillId="6" borderId="21" xfId="1" applyNumberFormat="1" applyFont="1" applyFill="1" applyBorder="1" applyAlignment="1">
      <alignment horizontal="center" vertical="center" wrapText="1"/>
    </xf>
    <xf numFmtId="165" fontId="16" fillId="6" borderId="18" xfId="1" applyNumberFormat="1" applyFont="1" applyFill="1" applyBorder="1" applyAlignment="1">
      <alignment horizontal="center" vertical="center" wrapText="1"/>
    </xf>
    <xf numFmtId="165" fontId="16" fillId="6" borderId="22" xfId="1" applyNumberFormat="1" applyFont="1" applyFill="1" applyBorder="1" applyAlignment="1">
      <alignment horizontal="center" vertical="center" wrapText="1"/>
    </xf>
    <xf numFmtId="165" fontId="6" fillId="7" borderId="24" xfId="1" applyNumberFormat="1" applyFont="1" applyFill="1" applyBorder="1" applyAlignment="1">
      <alignment horizontal="center" vertical="center" wrapText="1"/>
    </xf>
    <xf numFmtId="165" fontId="6" fillId="7" borderId="17" xfId="1" applyNumberFormat="1" applyFont="1" applyFill="1" applyBorder="1" applyAlignment="1">
      <alignment horizontal="center" vertical="center" wrapText="1"/>
    </xf>
    <xf numFmtId="165" fontId="6" fillId="7" borderId="25" xfId="1" applyNumberFormat="1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vertical="center" wrapText="1"/>
    </xf>
    <xf numFmtId="3" fontId="6" fillId="7" borderId="1" xfId="0" applyNumberFormat="1" applyFont="1" applyFill="1" applyBorder="1" applyAlignment="1">
      <alignment vertical="center" wrapText="1"/>
    </xf>
    <xf numFmtId="3" fontId="6" fillId="7" borderId="6" xfId="0" applyNumberFormat="1" applyFont="1" applyFill="1" applyBorder="1" applyAlignment="1">
      <alignment vertical="center" wrapText="1"/>
    </xf>
    <xf numFmtId="165" fontId="6" fillId="16" borderId="5" xfId="1" applyNumberFormat="1" applyFont="1" applyFill="1" applyBorder="1" applyAlignment="1">
      <alignment horizontal="center" vertical="center" wrapText="1"/>
    </xf>
    <xf numFmtId="165" fontId="6" fillId="16" borderId="1" xfId="1" applyNumberFormat="1" applyFont="1" applyFill="1" applyBorder="1" applyAlignment="1">
      <alignment horizontal="center" vertical="center" wrapText="1"/>
    </xf>
    <xf numFmtId="165" fontId="6" fillId="16" borderId="6" xfId="1" applyNumberFormat="1" applyFont="1" applyFill="1" applyBorder="1" applyAlignment="1">
      <alignment horizontal="center" vertical="center" wrapText="1"/>
    </xf>
    <xf numFmtId="165" fontId="6" fillId="17" borderId="5" xfId="1" applyNumberFormat="1" applyFont="1" applyFill="1" applyBorder="1" applyAlignment="1">
      <alignment horizontal="center" vertical="center" wrapText="1"/>
    </xf>
    <xf numFmtId="165" fontId="6" fillId="17" borderId="1" xfId="1" applyNumberFormat="1" applyFont="1" applyFill="1" applyBorder="1" applyAlignment="1">
      <alignment horizontal="center" vertical="center" wrapText="1"/>
    </xf>
    <xf numFmtId="43" fontId="14" fillId="27" borderId="5" xfId="1" applyFont="1" applyFill="1" applyBorder="1" applyAlignment="1">
      <alignment horizontal="center" vertical="center" wrapText="1"/>
    </xf>
    <xf numFmtId="43" fontId="14" fillId="27" borderId="1" xfId="1" applyFont="1" applyFill="1" applyBorder="1" applyAlignment="1">
      <alignment horizontal="center" vertical="center" wrapText="1"/>
    </xf>
    <xf numFmtId="43" fontId="14" fillId="27" borderId="6" xfId="1" applyFont="1" applyFill="1" applyBorder="1" applyAlignment="1">
      <alignment horizontal="center" vertical="center" wrapText="1"/>
    </xf>
    <xf numFmtId="165" fontId="6" fillId="7" borderId="28" xfId="1" applyNumberFormat="1" applyFont="1" applyFill="1" applyBorder="1" applyAlignment="1">
      <alignment horizontal="center" vertical="center" wrapText="1"/>
    </xf>
    <xf numFmtId="165" fontId="6" fillId="7" borderId="8" xfId="1" applyNumberFormat="1" applyFont="1" applyFill="1" applyBorder="1" applyAlignment="1">
      <alignment horizontal="center" vertical="center" wrapText="1"/>
    </xf>
    <xf numFmtId="3" fontId="6" fillId="7" borderId="8" xfId="0" applyNumberFormat="1" applyFont="1" applyFill="1" applyBorder="1" applyAlignment="1">
      <alignment vertical="center" wrapText="1"/>
    </xf>
    <xf numFmtId="165" fontId="6" fillId="17" borderId="8" xfId="1" applyNumberFormat="1" applyFont="1" applyFill="1" applyBorder="1" applyAlignment="1">
      <alignment horizontal="center" vertical="center" wrapText="1"/>
    </xf>
    <xf numFmtId="3" fontId="6" fillId="7" borderId="8" xfId="1" applyNumberFormat="1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1" fillId="15" borderId="32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15" borderId="33" xfId="0" applyFont="1" applyFill="1" applyBorder="1" applyAlignment="1">
      <alignment horizontal="center" vertical="center" wrapText="1"/>
    </xf>
    <xf numFmtId="43" fontId="12" fillId="9" borderId="30" xfId="1" applyFont="1" applyFill="1" applyBorder="1" applyAlignment="1">
      <alignment horizontal="center" vertical="center" wrapText="1"/>
    </xf>
    <xf numFmtId="43" fontId="12" fillId="26" borderId="31" xfId="1" applyFont="1" applyFill="1" applyBorder="1" applyAlignment="1">
      <alignment horizontal="center" vertical="center" wrapText="1"/>
    </xf>
    <xf numFmtId="43" fontId="12" fillId="18" borderId="31" xfId="1" applyFont="1" applyFill="1" applyBorder="1" applyAlignment="1">
      <alignment horizontal="center" vertical="center" wrapText="1"/>
    </xf>
    <xf numFmtId="43" fontId="12" fillId="18" borderId="33" xfId="1" applyFont="1" applyFill="1" applyBorder="1" applyAlignment="1">
      <alignment horizontal="center" vertical="center" wrapText="1"/>
    </xf>
    <xf numFmtId="43" fontId="12" fillId="14" borderId="32" xfId="1" applyFont="1" applyFill="1" applyBorder="1" applyAlignment="1">
      <alignment horizontal="center" vertical="center" wrapText="1"/>
    </xf>
    <xf numFmtId="43" fontId="12" fillId="14" borderId="30" xfId="1" applyFont="1" applyFill="1" applyBorder="1" applyAlignment="1">
      <alignment horizontal="center" vertical="center" wrapText="1"/>
    </xf>
    <xf numFmtId="43" fontId="12" fillId="14" borderId="34" xfId="1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1" fillId="12" borderId="33" xfId="0" applyFont="1" applyFill="1" applyBorder="1" applyAlignment="1">
      <alignment horizontal="center" vertical="center" wrapText="1"/>
    </xf>
    <xf numFmtId="164" fontId="11" fillId="10" borderId="32" xfId="4" applyFont="1" applyFill="1" applyBorder="1" applyAlignment="1">
      <alignment horizontal="center" vertical="center" wrapText="1"/>
    </xf>
    <xf numFmtId="164" fontId="11" fillId="10" borderId="31" xfId="4" applyFont="1" applyFill="1" applyBorder="1" applyAlignment="1">
      <alignment horizontal="center" vertical="center" wrapText="1"/>
    </xf>
    <xf numFmtId="164" fontId="11" fillId="10" borderId="33" xfId="4" applyFont="1" applyFill="1" applyBorder="1" applyAlignment="1">
      <alignment horizontal="center" vertical="center" wrapText="1"/>
    </xf>
    <xf numFmtId="164" fontId="11" fillId="11" borderId="32" xfId="4" applyFont="1" applyFill="1" applyBorder="1" applyAlignment="1">
      <alignment horizontal="center" vertical="center" wrapText="1"/>
    </xf>
    <xf numFmtId="164" fontId="11" fillId="11" borderId="31" xfId="4" applyFont="1" applyFill="1" applyBorder="1" applyAlignment="1">
      <alignment horizontal="center" vertical="center" wrapText="1"/>
    </xf>
    <xf numFmtId="164" fontId="11" fillId="11" borderId="35" xfId="4" applyFont="1" applyFill="1" applyBorder="1" applyAlignment="1">
      <alignment horizontal="center" vertical="center" wrapText="1"/>
    </xf>
    <xf numFmtId="3" fontId="6" fillId="15" borderId="9" xfId="1" applyNumberFormat="1" applyFont="1" applyFill="1" applyBorder="1" applyAlignment="1">
      <alignment horizontal="center" vertical="center" wrapText="1"/>
    </xf>
    <xf numFmtId="3" fontId="6" fillId="15" borderId="10" xfId="1" applyNumberFormat="1" applyFont="1" applyFill="1" applyBorder="1" applyAlignment="1">
      <alignment horizontal="center" vertical="center" wrapText="1"/>
    </xf>
    <xf numFmtId="3" fontId="6" fillId="15" borderId="12" xfId="1" applyNumberFormat="1" applyFont="1" applyFill="1" applyBorder="1" applyAlignment="1">
      <alignment horizontal="center" vertical="center" wrapText="1"/>
    </xf>
    <xf numFmtId="3" fontId="6" fillId="7" borderId="9" xfId="1" applyNumberFormat="1" applyFont="1" applyFill="1" applyBorder="1" applyAlignment="1">
      <alignment horizontal="center" vertical="center" wrapText="1"/>
    </xf>
    <xf numFmtId="3" fontId="6" fillId="7" borderId="36" xfId="1" applyNumberFormat="1" applyFont="1" applyFill="1" applyBorder="1" applyAlignment="1">
      <alignment horizontal="center" vertical="center" wrapText="1"/>
    </xf>
    <xf numFmtId="3" fontId="6" fillId="7" borderId="10" xfId="1" applyNumberFormat="1" applyFont="1" applyFill="1" applyBorder="1" applyAlignment="1">
      <alignment horizontal="center" vertical="center" wrapText="1"/>
    </xf>
    <xf numFmtId="3" fontId="6" fillId="7" borderId="12" xfId="1" applyNumberFormat="1" applyFont="1" applyFill="1" applyBorder="1" applyAlignment="1">
      <alignment horizontal="center" vertical="center" wrapText="1"/>
    </xf>
    <xf numFmtId="1" fontId="2" fillId="6" borderId="36" xfId="0" applyNumberFormat="1" applyFont="1" applyFill="1" applyBorder="1" applyAlignment="1">
      <alignment horizontal="center" vertical="center" wrapText="1"/>
    </xf>
    <xf numFmtId="1" fontId="2" fillId="6" borderId="37" xfId="0" applyNumberFormat="1" applyFont="1" applyFill="1" applyBorder="1" applyAlignment="1">
      <alignment horizontal="center" vertical="center" wrapText="1"/>
    </xf>
    <xf numFmtId="3" fontId="6" fillId="12" borderId="9" xfId="1" applyNumberFormat="1" applyFont="1" applyFill="1" applyBorder="1" applyAlignment="1">
      <alignment horizontal="center" vertical="center" wrapText="1"/>
    </xf>
    <xf numFmtId="3" fontId="6" fillId="12" borderId="36" xfId="1" applyNumberFormat="1" applyFont="1" applyFill="1" applyBorder="1" applyAlignment="1">
      <alignment horizontal="center" vertical="center" wrapText="1"/>
    </xf>
    <xf numFmtId="3" fontId="6" fillId="12" borderId="37" xfId="1" applyNumberFormat="1" applyFont="1" applyFill="1" applyBorder="1" applyAlignment="1">
      <alignment horizontal="center" vertical="center" wrapText="1"/>
    </xf>
    <xf numFmtId="3" fontId="6" fillId="7" borderId="11" xfId="1" applyNumberFormat="1" applyFont="1" applyFill="1" applyBorder="1" applyAlignment="1">
      <alignment horizontal="center" vertical="center" wrapText="1"/>
    </xf>
    <xf numFmtId="165" fontId="14" fillId="23" borderId="3" xfId="1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36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28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vertical="center" wrapText="1"/>
    </xf>
    <xf numFmtId="165" fontId="9" fillId="19" borderId="0" xfId="0" applyNumberFormat="1" applyFont="1" applyFill="1" applyAlignment="1">
      <alignment horizontal="left" vertical="center" wrapText="1"/>
    </xf>
    <xf numFmtId="165" fontId="8" fillId="19" borderId="0" xfId="0" applyNumberFormat="1" applyFont="1" applyFill="1" applyAlignment="1">
      <alignment horizontal="left" vertical="center"/>
    </xf>
    <xf numFmtId="165" fontId="8" fillId="19" borderId="0" xfId="0" applyNumberFormat="1" applyFont="1" applyFill="1" applyAlignment="1">
      <alignment horizontal="left" vertical="center" wrapText="1"/>
    </xf>
    <xf numFmtId="165" fontId="9" fillId="19" borderId="0" xfId="0" applyNumberFormat="1" applyFont="1" applyFill="1" applyAlignment="1">
      <alignment horizontal="left" vertical="center"/>
    </xf>
    <xf numFmtId="0" fontId="10" fillId="8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vertical="center" wrapText="1"/>
    </xf>
    <xf numFmtId="0" fontId="17" fillId="2" borderId="40" xfId="0" applyFont="1" applyFill="1" applyBorder="1" applyAlignment="1">
      <alignment vertical="center" wrapText="1"/>
    </xf>
    <xf numFmtId="0" fontId="17" fillId="2" borderId="41" xfId="0" applyFont="1" applyFill="1" applyBorder="1" applyAlignment="1">
      <alignment vertical="center" wrapText="1"/>
    </xf>
    <xf numFmtId="165" fontId="16" fillId="6" borderId="26" xfId="1" applyNumberFormat="1" applyFont="1" applyFill="1" applyBorder="1" applyAlignment="1">
      <alignment horizontal="center" vertical="center" wrapText="1"/>
    </xf>
    <xf numFmtId="165" fontId="16" fillId="7" borderId="20" xfId="1" applyNumberFormat="1" applyFont="1" applyFill="1" applyBorder="1" applyAlignment="1">
      <alignment horizontal="center" vertical="center" wrapText="1"/>
    </xf>
    <xf numFmtId="165" fontId="16" fillId="7" borderId="24" xfId="1" applyNumberFormat="1" applyFont="1" applyFill="1" applyBorder="1" applyAlignment="1">
      <alignment horizontal="center" vertical="center" wrapText="1"/>
    </xf>
    <xf numFmtId="165" fontId="16" fillId="7" borderId="26" xfId="1" applyNumberFormat="1" applyFont="1" applyFill="1" applyBorder="1" applyAlignment="1">
      <alignment horizontal="center" vertical="center" wrapText="1"/>
    </xf>
    <xf numFmtId="165" fontId="16" fillId="7" borderId="25" xfId="1" applyNumberFormat="1" applyFont="1" applyFill="1" applyBorder="1" applyAlignment="1">
      <alignment horizontal="center" vertical="center" wrapText="1"/>
    </xf>
    <xf numFmtId="3" fontId="16" fillId="7" borderId="24" xfId="1" applyNumberFormat="1" applyFont="1" applyFill="1" applyBorder="1" applyAlignment="1">
      <alignment horizontal="center" vertical="center" wrapText="1"/>
    </xf>
    <xf numFmtId="3" fontId="16" fillId="7" borderId="26" xfId="1" applyNumberFormat="1" applyFont="1" applyFill="1" applyBorder="1" applyAlignment="1">
      <alignment horizontal="center" vertical="center" wrapText="1"/>
    </xf>
    <xf numFmtId="3" fontId="16" fillId="7" borderId="25" xfId="1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42" xfId="0" applyFont="1" applyFill="1" applyBorder="1" applyAlignment="1">
      <alignment vertical="center" wrapText="1"/>
    </xf>
    <xf numFmtId="0" fontId="15" fillId="22" borderId="9" xfId="0" applyFont="1" applyFill="1" applyBorder="1" applyAlignment="1">
      <alignment horizontal="center" vertical="center"/>
    </xf>
    <xf numFmtId="0" fontId="15" fillId="22" borderId="12" xfId="0" applyFont="1" applyFill="1" applyBorder="1" applyAlignment="1">
      <alignment horizontal="center" vertical="center"/>
    </xf>
    <xf numFmtId="3" fontId="16" fillId="7" borderId="9" xfId="1" applyNumberFormat="1" applyFont="1" applyFill="1" applyBorder="1" applyAlignment="1">
      <alignment horizontal="center" vertical="center" wrapText="1"/>
    </xf>
    <xf numFmtId="3" fontId="16" fillId="7" borderId="36" xfId="1" applyNumberFormat="1" applyFont="1" applyFill="1" applyBorder="1" applyAlignment="1">
      <alignment horizontal="center" vertical="center" wrapText="1"/>
    </xf>
    <xf numFmtId="3" fontId="16" fillId="7" borderId="12" xfId="1" applyNumberFormat="1" applyFont="1" applyFill="1" applyBorder="1" applyAlignment="1">
      <alignment horizontal="center" vertical="center" wrapText="1"/>
    </xf>
    <xf numFmtId="3" fontId="16" fillId="7" borderId="10" xfId="1" applyNumberFormat="1" applyFont="1" applyFill="1" applyBorder="1" applyAlignment="1">
      <alignment horizontal="center" vertical="center" wrapText="1"/>
    </xf>
    <xf numFmtId="3" fontId="16" fillId="23" borderId="9" xfId="1" applyNumberFormat="1" applyFont="1" applyFill="1" applyBorder="1" applyAlignment="1">
      <alignment horizontal="center" vertical="center" wrapText="1"/>
    </xf>
    <xf numFmtId="3" fontId="16" fillId="23" borderId="12" xfId="1" applyNumberFormat="1" applyFont="1" applyFill="1" applyBorder="1" applyAlignment="1">
      <alignment horizontal="center" vertical="center" wrapText="1"/>
    </xf>
    <xf numFmtId="165" fontId="16" fillId="6" borderId="9" xfId="1" applyNumberFormat="1" applyFont="1" applyFill="1" applyBorder="1" applyAlignment="1">
      <alignment horizontal="center" vertical="center" wrapText="1"/>
    </xf>
    <xf numFmtId="165" fontId="16" fillId="6" borderId="10" xfId="1" applyNumberFormat="1" applyFont="1" applyFill="1" applyBorder="1" applyAlignment="1">
      <alignment horizontal="center" vertical="center" wrapText="1"/>
    </xf>
    <xf numFmtId="165" fontId="16" fillId="6" borderId="12" xfId="1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14" fillId="23" borderId="1" xfId="1" applyNumberFormat="1" applyFont="1" applyFill="1" applyBorder="1" applyAlignment="1">
      <alignment horizontal="center" vertical="center" wrapText="1"/>
    </xf>
    <xf numFmtId="165" fontId="14" fillId="23" borderId="18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2" xfId="4" xr:uid="{96A71834-D195-4054-B316-49F3470B2560}"/>
    <cellStyle name="Normal" xfId="0" builtinId="0"/>
    <cellStyle name="Normal 2" xfId="2" xr:uid="{64D616AF-E4AD-465F-8621-315EB2CE5E26}"/>
    <cellStyle name="Percent" xfId="3" builtinId="5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rgb="FF7B7B7B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rgb="FF7B7B7B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rgb="FF7B7B7B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00768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00768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1" defaultTableStyle="TableStyleMedium2" defaultPivotStyle="PivotStyleLight16">
    <tableStyle name="Table Style 1" pivot="0" count="0" xr9:uid="{91744E22-9378-485C-B428-6649F434D81A}"/>
  </tableStyles>
  <colors>
    <mruColors>
      <color rgb="FFAC4F10"/>
      <color rgb="FFD5FEFF"/>
      <color rgb="FFC1FEFF"/>
      <color rgb="FF00AAAD"/>
      <color rgb="FFEE8C50"/>
      <color rgb="FFF19D69"/>
      <color rgb="FFF2A06E"/>
      <color rgb="FFCD8DB8"/>
      <color rgb="FFE2BCD5"/>
      <color rgb="FFC59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695E07-7960-4CD4-B9C4-DDE81B28867E}" name="projections1" displayName="projections1" ref="A1:AB18" totalsRowShown="0" headerRowBorderDxfId="29" tableBorderDxfId="28">
  <autoFilter ref="A1:AB18" xr:uid="{0C695E07-7960-4CD4-B9C4-DDE81B28867E}"/>
  <tableColumns count="28">
    <tableColumn id="1" xr3:uid="{259ACD27-E40A-4EED-BD48-062418137463}" name="Platform" dataDxfId="27"/>
    <tableColumn id="2" xr3:uid="{F38C457F-F43F-427B-98F6-0648B979AFFC}" name="Country" dataDxfId="26"/>
    <tableColumn id="3" xr3:uid="{070E1668-8982-4C80-9527-DFA732C9DF66}" name="Current Stock In Destination (July 2023)" dataDxfId="25" dataCellStyle="Comma"/>
    <tableColumn id="4" xr3:uid="{4D459554-06A7-46CB-B3DD-B7E46B65B9D4}" name="Dec 2023 Population projection In Destination" dataDxfId="24" dataCellStyle="Comma"/>
    <tableColumn id="5" xr3:uid="{8C8FF03A-C466-432B-9750-F128E66D01BB}" name="Total 2024 Population Projection In Destination" dataDxfId="23" dataCellStyle="Comma"/>
    <tableColumn id="6" xr3:uid="{6FCB6EE1-76CE-4E4B-9D52-5CB5C8A864C3}" name="Total 2022 In transit VEN" dataDxfId="22" dataCellStyle="Comma"/>
    <tableColumn id="7" xr3:uid="{D57A34A5-AB81-4DBB-B089-8AB8C313065B}" name="Total 2023 In transit VEN" dataDxfId="21" dataCellStyle="Comma"/>
    <tableColumn id="8" xr3:uid="{AB70CD0F-F4E3-4B56-A638-EA4848F150D8}" name="Total 2024 In Transit VEN" dataDxfId="20" dataCellStyle="Comma"/>
    <tableColumn id="9" xr3:uid="{7185511C-5AE3-42B0-88B6-8E14B22999C9}" name="Total 2024 In Transit VEN (direction #1)" dataDxfId="19" dataCellStyle="Comma"/>
    <tableColumn id="10" xr3:uid="{92C2E624-EA6F-47DC-BEBA-CF6011D0D5CB}" name="(Direction 1)" dataDxfId="18" dataCellStyle="Comma"/>
    <tableColumn id="11" xr3:uid="{5C099ED9-B4B8-40F5-A591-589FD6D86696}" name="Total 2024 In Transit VEN (direction #2)" dataDxfId="17" dataCellStyle="Comma"/>
    <tableColumn id="12" xr3:uid="{AF231B3F-6B2B-4530-A77D-C9A9FDCDEB9B}" name="(Direction 2)" dataDxfId="16" dataCellStyle="Comma"/>
    <tableColumn id="13" xr3:uid="{8DE84FB5-BA42-4F36-9789-18EB7024F585}" name="Total 2024 In Transit VEN (direction 3)" dataDxfId="15" dataCellStyle="Comma"/>
    <tableColumn id="14" xr3:uid="{0D308DB2-3ABB-4349-96F9-EE379F12EC30}" name="(Direction 3)" dataDxfId="14" dataCellStyle="Comma"/>
    <tableColumn id="15" xr3:uid="{3CB7F432-33D5-4FFA-A923-1AB4E420655D}" name="Total 2024 In Transit VEN (direction 4)" dataDxfId="13" dataCellStyle="Comma"/>
    <tableColumn id="16" xr3:uid="{984C4A84-0889-4183-8C4F-762D23A8A9C1}" name="(Direction 4)" dataDxfId="12" dataCellStyle="Comma"/>
    <tableColumn id="17" xr3:uid="{1C737E2D-ED94-4CC4-B027-84D8E7B5AEC5}" name="Total 2022 In Transit Other Nationalities" dataDxfId="11" dataCellStyle="Comma"/>
    <tableColumn id="18" xr3:uid="{0C045F5E-EAB5-4C43-8825-C30319B12AE7}" name="Total 2023 In Transit Other Nationalities" dataDxfId="10"/>
    <tableColumn id="19" xr3:uid="{B03884C9-B724-4483-8170-D03CE493BF9E}" name="Total 2024 In Transit Other Nationalities" dataDxfId="9"/>
    <tableColumn id="20" xr3:uid="{4001AE63-079D-46B9-B8F8-7396AE26E820}" name="Total 2022 Affected Host Community" dataDxfId="8" dataCellStyle="Comma"/>
    <tableColumn id="21" xr3:uid="{31C4D2D2-878E-41D4-9D01-AAE34786470F}" name="Total 2023 Affected Host Community" dataDxfId="7" dataCellStyle="Comma"/>
    <tableColumn id="22" xr3:uid="{A6351FAF-865C-4CF8-A4D5-62BA418B9A7F}" name="Total 2024 Affected Host Community" dataDxfId="6" dataCellStyle="Comma"/>
    <tableColumn id="23" xr3:uid="{1AD33E60-FEE8-4E94-A057-C2934984008C}" name="Total 2022 Pendular" dataDxfId="5" dataCellStyle="Comma"/>
    <tableColumn id="24" xr3:uid="{4E63AB96-AEC3-44E6-913C-0C52D92103DC}" name="Total 2023 Pendular" dataDxfId="4" dataCellStyle="Comma"/>
    <tableColumn id="25" xr3:uid="{00C1825B-483D-4A23-A983-CC7269BC0359}" name="Total 2024 Pendular" dataDxfId="3" dataCellStyle="Comma"/>
    <tableColumn id="26" xr3:uid="{88B68496-E10D-4DDE-B654-E76E8F8A9A74}" name="Total 2022 Returnees" dataDxfId="2" dataCellStyle="Comma"/>
    <tableColumn id="27" xr3:uid="{F589B6E3-9388-42AF-A36C-A5E528757AA9}" name="Total 2023 Returnees" dataDxfId="1" dataCellStyle="Comma"/>
    <tableColumn id="28" xr3:uid="{C88D9A31-8CB7-4E2C-B5CE-0C46FBD38A79}" name="Total 2024 Returnees" dataDxfId="0" dataCellStyle="Comma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9A9C-9F67-432B-93BB-F1852688AF41}">
  <dimension ref="A1:AB28"/>
  <sheetViews>
    <sheetView showGridLines="0" zoomScale="90" zoomScaleNormal="9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ColWidth="8.6640625" defaultRowHeight="14.4" x14ac:dyDescent="0.3"/>
  <cols>
    <col min="1" max="2" width="34.109375" customWidth="1"/>
    <col min="3" max="28" width="18.109375" customWidth="1"/>
    <col min="29" max="29" width="27.6640625" customWidth="1"/>
  </cols>
  <sheetData>
    <row r="1" spans="1:28" s="37" customFormat="1" ht="70.95" customHeight="1" thickBot="1" x14ac:dyDescent="0.35">
      <c r="A1" s="186" t="s">
        <v>0</v>
      </c>
      <c r="B1" s="187" t="s">
        <v>1</v>
      </c>
      <c r="C1" s="188" t="s">
        <v>2</v>
      </c>
      <c r="D1" s="189" t="s">
        <v>3</v>
      </c>
      <c r="E1" s="190" t="s">
        <v>4</v>
      </c>
      <c r="F1" s="191" t="s">
        <v>5</v>
      </c>
      <c r="G1" s="191" t="s">
        <v>6</v>
      </c>
      <c r="H1" s="192" t="s">
        <v>7</v>
      </c>
      <c r="I1" s="193" t="s">
        <v>8</v>
      </c>
      <c r="J1" s="193" t="s">
        <v>9</v>
      </c>
      <c r="K1" s="193" t="s">
        <v>10</v>
      </c>
      <c r="L1" s="193" t="s">
        <v>11</v>
      </c>
      <c r="M1" s="193" t="s">
        <v>12</v>
      </c>
      <c r="N1" s="193" t="s">
        <v>13</v>
      </c>
      <c r="O1" s="193" t="s">
        <v>14</v>
      </c>
      <c r="P1" s="194" t="s">
        <v>15</v>
      </c>
      <c r="Q1" s="195" t="s">
        <v>93</v>
      </c>
      <c r="R1" s="196" t="s">
        <v>95</v>
      </c>
      <c r="S1" s="197" t="s">
        <v>94</v>
      </c>
      <c r="T1" s="198" t="s">
        <v>16</v>
      </c>
      <c r="U1" s="199" t="s">
        <v>17</v>
      </c>
      <c r="V1" s="200" t="s">
        <v>18</v>
      </c>
      <c r="W1" s="201" t="s">
        <v>19</v>
      </c>
      <c r="X1" s="202" t="s">
        <v>20</v>
      </c>
      <c r="Y1" s="203" t="s">
        <v>21</v>
      </c>
      <c r="Z1" s="204" t="s">
        <v>22</v>
      </c>
      <c r="AA1" s="205" t="s">
        <v>23</v>
      </c>
      <c r="AB1" s="206" t="s">
        <v>24</v>
      </c>
    </row>
    <row r="2" spans="1:28" ht="23.4" customHeight="1" x14ac:dyDescent="0.3">
      <c r="A2" s="221" t="s">
        <v>25</v>
      </c>
      <c r="B2" s="222" t="s">
        <v>25</v>
      </c>
      <c r="C2" s="66"/>
      <c r="D2" s="67"/>
      <c r="E2" s="68"/>
      <c r="F2" s="73"/>
      <c r="G2" s="74"/>
      <c r="H2" s="111">
        <f>I2+K2+M2+O2</f>
        <v>0</v>
      </c>
      <c r="I2" s="80"/>
      <c r="J2" s="81" t="s">
        <v>26</v>
      </c>
      <c r="K2" s="80">
        <v>0</v>
      </c>
      <c r="L2" s="81" t="s">
        <v>27</v>
      </c>
      <c r="M2" s="80">
        <v>0</v>
      </c>
      <c r="N2" s="81" t="s">
        <v>28</v>
      </c>
      <c r="O2" s="80">
        <v>0</v>
      </c>
      <c r="P2" s="82" t="s">
        <v>29</v>
      </c>
      <c r="Q2" s="117"/>
      <c r="R2" s="113"/>
      <c r="S2" s="72"/>
      <c r="T2" s="69"/>
      <c r="U2" s="70"/>
      <c r="V2" s="71"/>
      <c r="W2" s="167"/>
      <c r="X2" s="168"/>
      <c r="Y2" s="169"/>
      <c r="Z2" s="167"/>
      <c r="AA2" s="168"/>
      <c r="AB2" s="181"/>
    </row>
    <row r="3" spans="1:28" ht="23.4" customHeight="1" x14ac:dyDescent="0.3">
      <c r="A3" s="223" t="s">
        <v>27</v>
      </c>
      <c r="B3" s="224" t="s">
        <v>30</v>
      </c>
      <c r="C3" s="43"/>
      <c r="D3" s="32"/>
      <c r="E3" s="44"/>
      <c r="F3" s="54"/>
      <c r="G3" s="39"/>
      <c r="H3" s="34"/>
      <c r="I3" s="34"/>
      <c r="J3" s="34"/>
      <c r="K3" s="34"/>
      <c r="L3" s="34"/>
      <c r="M3" s="34"/>
      <c r="N3" s="34"/>
      <c r="O3" s="34"/>
      <c r="P3" s="55"/>
      <c r="Q3" s="54"/>
      <c r="R3" s="114"/>
      <c r="S3" s="61"/>
      <c r="T3" s="49"/>
      <c r="U3" s="47"/>
      <c r="V3" s="50"/>
      <c r="W3" s="56"/>
      <c r="X3" s="33"/>
      <c r="Y3" s="57"/>
      <c r="Z3" s="56"/>
      <c r="AA3" s="33"/>
      <c r="AB3" s="182"/>
    </row>
    <row r="4" spans="1:28" ht="23.4" customHeight="1" x14ac:dyDescent="0.3">
      <c r="A4" s="223" t="s">
        <v>27</v>
      </c>
      <c r="B4" s="224" t="s">
        <v>31</v>
      </c>
      <c r="C4" s="43"/>
      <c r="D4" s="32"/>
      <c r="E4" s="44"/>
      <c r="F4" s="54"/>
      <c r="G4" s="39"/>
      <c r="H4" s="34"/>
      <c r="I4" s="34"/>
      <c r="J4" s="34"/>
      <c r="K4" s="34"/>
      <c r="L4" s="34"/>
      <c r="M4" s="34"/>
      <c r="N4" s="34"/>
      <c r="O4" s="34"/>
      <c r="P4" s="55"/>
      <c r="Q4" s="54"/>
      <c r="R4" s="114"/>
      <c r="S4" s="61"/>
      <c r="T4" s="49"/>
      <c r="U4" s="47"/>
      <c r="V4" s="50"/>
      <c r="W4" s="56"/>
      <c r="X4" s="33"/>
      <c r="Y4" s="57"/>
      <c r="Z4" s="56"/>
      <c r="AA4" s="33"/>
      <c r="AB4" s="182"/>
    </row>
    <row r="5" spans="1:28" ht="23.4" customHeight="1" x14ac:dyDescent="0.3">
      <c r="A5" s="223" t="s">
        <v>27</v>
      </c>
      <c r="B5" s="224" t="s">
        <v>32</v>
      </c>
      <c r="C5" s="43"/>
      <c r="D5" s="32"/>
      <c r="E5" s="44"/>
      <c r="F5" s="54"/>
      <c r="G5" s="39"/>
      <c r="H5" s="34"/>
      <c r="I5" s="34"/>
      <c r="J5" s="34"/>
      <c r="K5" s="34"/>
      <c r="L5" s="34"/>
      <c r="M5" s="34"/>
      <c r="N5" s="34"/>
      <c r="O5" s="34"/>
      <c r="P5" s="55"/>
      <c r="Q5" s="54"/>
      <c r="R5" s="114"/>
      <c r="S5" s="61"/>
      <c r="T5" s="49"/>
      <c r="U5" s="47"/>
      <c r="V5" s="50"/>
      <c r="W5" s="56"/>
      <c r="X5" s="33"/>
      <c r="Y5" s="57"/>
      <c r="Z5" s="56"/>
      <c r="AA5" s="33"/>
      <c r="AB5" s="182"/>
    </row>
    <row r="6" spans="1:28" ht="23.4" customHeight="1" x14ac:dyDescent="0.3">
      <c r="A6" s="223" t="s">
        <v>27</v>
      </c>
      <c r="B6" s="224" t="s">
        <v>33</v>
      </c>
      <c r="C6" s="43"/>
      <c r="D6" s="32"/>
      <c r="E6" s="44"/>
      <c r="F6" s="54"/>
      <c r="G6" s="39"/>
      <c r="H6" s="34"/>
      <c r="I6" s="34"/>
      <c r="J6" s="34"/>
      <c r="K6" s="34"/>
      <c r="L6" s="34"/>
      <c r="M6" s="34"/>
      <c r="N6" s="34"/>
      <c r="O6" s="34"/>
      <c r="P6" s="55"/>
      <c r="Q6" s="54"/>
      <c r="R6" s="114"/>
      <c r="S6" s="61"/>
      <c r="T6" s="49"/>
      <c r="U6" s="47"/>
      <c r="V6" s="50"/>
      <c r="W6" s="56"/>
      <c r="X6" s="33"/>
      <c r="Y6" s="57"/>
      <c r="Z6" s="56"/>
      <c r="AA6" s="33"/>
      <c r="AB6" s="182"/>
    </row>
    <row r="7" spans="1:28" ht="23.4" customHeight="1" x14ac:dyDescent="0.3">
      <c r="A7" s="223" t="s">
        <v>27</v>
      </c>
      <c r="B7" s="224" t="s">
        <v>34</v>
      </c>
      <c r="C7" s="43"/>
      <c r="D7" s="32"/>
      <c r="E7" s="44"/>
      <c r="F7" s="54"/>
      <c r="G7" s="39"/>
      <c r="H7" s="34"/>
      <c r="I7" s="34"/>
      <c r="J7" s="34"/>
      <c r="K7" s="34"/>
      <c r="L7" s="34"/>
      <c r="M7" s="34"/>
      <c r="N7" s="34"/>
      <c r="O7" s="34"/>
      <c r="P7" s="55"/>
      <c r="Q7" s="54"/>
      <c r="R7" s="114"/>
      <c r="S7" s="61"/>
      <c r="T7" s="49"/>
      <c r="U7" s="47"/>
      <c r="V7" s="50"/>
      <c r="W7" s="56"/>
      <c r="X7" s="33"/>
      <c r="Y7" s="57"/>
      <c r="Z7" s="56"/>
      <c r="AA7" s="33"/>
      <c r="AB7" s="182"/>
    </row>
    <row r="8" spans="1:28" s="99" customFormat="1" ht="23.4" customHeight="1" x14ac:dyDescent="0.3">
      <c r="A8" s="223" t="s">
        <v>35</v>
      </c>
      <c r="B8" s="224" t="s">
        <v>36</v>
      </c>
      <c r="C8" s="43"/>
      <c r="D8" s="32"/>
      <c r="E8" s="44"/>
      <c r="F8" s="53"/>
      <c r="G8" s="38"/>
      <c r="H8" s="112">
        <f t="shared" ref="H8:H10" si="0">I8+K8+M8+O8</f>
        <v>0</v>
      </c>
      <c r="I8" s="83">
        <v>0</v>
      </c>
      <c r="J8" s="97" t="s">
        <v>37</v>
      </c>
      <c r="K8" s="83">
        <v>0</v>
      </c>
      <c r="L8" s="97" t="s">
        <v>38</v>
      </c>
      <c r="M8" s="83">
        <v>0</v>
      </c>
      <c r="N8" s="98" t="s">
        <v>29</v>
      </c>
      <c r="O8" s="34"/>
      <c r="P8" s="55"/>
      <c r="Q8" s="62"/>
      <c r="R8" s="115"/>
      <c r="S8" s="63"/>
      <c r="T8" s="49"/>
      <c r="U8" s="47"/>
      <c r="V8" s="50"/>
      <c r="W8" s="56"/>
      <c r="X8" s="33"/>
      <c r="Y8" s="57"/>
      <c r="Z8" s="56"/>
      <c r="AA8" s="33"/>
      <c r="AB8" s="182"/>
    </row>
    <row r="9" spans="1:28" s="99" customFormat="1" ht="23.4" customHeight="1" x14ac:dyDescent="0.3">
      <c r="A9" s="223" t="s">
        <v>35</v>
      </c>
      <c r="B9" s="224" t="s">
        <v>39</v>
      </c>
      <c r="C9" s="43"/>
      <c r="D9" s="32"/>
      <c r="E9" s="44"/>
      <c r="F9" s="53"/>
      <c r="G9" s="38"/>
      <c r="H9" s="112">
        <f>I9+K9+M9+O9</f>
        <v>0</v>
      </c>
      <c r="I9" s="83">
        <v>0</v>
      </c>
      <c r="J9" s="97" t="s">
        <v>40</v>
      </c>
      <c r="K9" s="83">
        <v>0</v>
      </c>
      <c r="L9" s="97" t="s">
        <v>41</v>
      </c>
      <c r="M9" s="83">
        <v>0</v>
      </c>
      <c r="N9" s="98" t="s">
        <v>29</v>
      </c>
      <c r="O9" s="34"/>
      <c r="P9" s="55"/>
      <c r="Q9" s="54"/>
      <c r="R9" s="114"/>
      <c r="S9" s="61"/>
      <c r="T9" s="49"/>
      <c r="U9" s="47"/>
      <c r="V9" s="50"/>
      <c r="W9" s="56"/>
      <c r="X9" s="33"/>
      <c r="Y9" s="57"/>
      <c r="Z9" s="56"/>
      <c r="AA9" s="33"/>
      <c r="AB9" s="182"/>
    </row>
    <row r="10" spans="1:28" s="99" customFormat="1" ht="23.4" customHeight="1" x14ac:dyDescent="0.3">
      <c r="A10" s="223" t="s">
        <v>35</v>
      </c>
      <c r="B10" s="224" t="s">
        <v>38</v>
      </c>
      <c r="C10" s="100"/>
      <c r="D10" s="101"/>
      <c r="E10" s="102"/>
      <c r="F10" s="106"/>
      <c r="G10" s="107"/>
      <c r="H10" s="112">
        <f t="shared" si="0"/>
        <v>0</v>
      </c>
      <c r="I10" s="83">
        <v>0</v>
      </c>
      <c r="J10" s="97" t="s">
        <v>36</v>
      </c>
      <c r="K10" s="83">
        <v>0</v>
      </c>
      <c r="L10" s="97" t="s">
        <v>42</v>
      </c>
      <c r="M10" s="83">
        <v>0</v>
      </c>
      <c r="N10" s="98" t="s">
        <v>29</v>
      </c>
      <c r="O10" s="34"/>
      <c r="P10" s="55"/>
      <c r="Q10" s="62"/>
      <c r="R10" s="115"/>
      <c r="S10" s="63"/>
      <c r="T10" s="103"/>
      <c r="U10" s="104"/>
      <c r="V10" s="105"/>
      <c r="W10" s="170"/>
      <c r="X10" s="171"/>
      <c r="Y10" s="172"/>
      <c r="Z10" s="170"/>
      <c r="AA10" s="171"/>
      <c r="AB10" s="183"/>
    </row>
    <row r="11" spans="1:28" s="99" customFormat="1" ht="23.4" customHeight="1" x14ac:dyDescent="0.3">
      <c r="A11" s="223" t="s">
        <v>43</v>
      </c>
      <c r="B11" s="224" t="s">
        <v>43</v>
      </c>
      <c r="C11" s="43"/>
      <c r="D11" s="32"/>
      <c r="E11" s="44"/>
      <c r="F11" s="56"/>
      <c r="G11" s="40"/>
      <c r="H11" s="33"/>
      <c r="I11" s="33"/>
      <c r="J11" s="33"/>
      <c r="K11" s="33"/>
      <c r="L11" s="33"/>
      <c r="M11" s="33"/>
      <c r="N11" s="33"/>
      <c r="O11" s="33"/>
      <c r="P11" s="57"/>
      <c r="Q11" s="56"/>
      <c r="R11" s="114"/>
      <c r="S11" s="61"/>
      <c r="T11" s="49"/>
      <c r="U11" s="47"/>
      <c r="V11" s="50"/>
      <c r="W11" s="56"/>
      <c r="X11" s="33"/>
      <c r="Y11" s="57"/>
      <c r="Z11" s="56"/>
      <c r="AA11" s="33"/>
      <c r="AB11" s="182"/>
    </row>
    <row r="12" spans="1:28" s="99" customFormat="1" ht="23.4" customHeight="1" x14ac:dyDescent="0.3">
      <c r="A12" s="223" t="s">
        <v>42</v>
      </c>
      <c r="B12" s="224" t="s">
        <v>42</v>
      </c>
      <c r="C12" s="43"/>
      <c r="D12" s="32"/>
      <c r="E12" s="44"/>
      <c r="F12" s="53"/>
      <c r="G12" s="38"/>
      <c r="H12" s="112">
        <f>I12+K12+M12+O12</f>
        <v>0</v>
      </c>
      <c r="I12" s="83">
        <v>0</v>
      </c>
      <c r="J12" s="97" t="s">
        <v>38</v>
      </c>
      <c r="K12" s="83">
        <v>0</v>
      </c>
      <c r="L12" s="97" t="s">
        <v>44</v>
      </c>
      <c r="M12" s="83">
        <v>0</v>
      </c>
      <c r="N12" s="97" t="s">
        <v>26</v>
      </c>
      <c r="O12" s="83">
        <v>0</v>
      </c>
      <c r="P12" s="108" t="s">
        <v>29</v>
      </c>
      <c r="Q12" s="62"/>
      <c r="R12" s="115"/>
      <c r="S12" s="63"/>
      <c r="T12" s="49"/>
      <c r="U12" s="47"/>
      <c r="V12" s="50"/>
      <c r="W12" s="173"/>
      <c r="X12" s="174"/>
      <c r="Y12" s="175"/>
      <c r="Z12" s="176"/>
      <c r="AA12" s="177"/>
      <c r="AB12" s="184"/>
    </row>
    <row r="13" spans="1:28" s="99" customFormat="1" ht="23.4" customHeight="1" x14ac:dyDescent="0.3">
      <c r="A13" s="223" t="s">
        <v>44</v>
      </c>
      <c r="B13" s="224" t="s">
        <v>44</v>
      </c>
      <c r="C13" s="43"/>
      <c r="D13" s="32"/>
      <c r="E13" s="44"/>
      <c r="F13" s="53"/>
      <c r="G13" s="38"/>
      <c r="H13" s="112">
        <f t="shared" ref="H13:H14" si="1">I13+K13+M13+O13</f>
        <v>0</v>
      </c>
      <c r="I13" s="83">
        <v>0</v>
      </c>
      <c r="J13" s="97" t="s">
        <v>42</v>
      </c>
      <c r="K13" s="83">
        <v>0</v>
      </c>
      <c r="L13" s="97" t="s">
        <v>45</v>
      </c>
      <c r="M13" s="83">
        <v>0</v>
      </c>
      <c r="N13" s="98" t="s">
        <v>29</v>
      </c>
      <c r="O13" s="96"/>
      <c r="P13" s="109"/>
      <c r="Q13" s="62"/>
      <c r="R13" s="115"/>
      <c r="S13" s="63"/>
      <c r="T13" s="49"/>
      <c r="U13" s="47"/>
      <c r="V13" s="50"/>
      <c r="W13" s="56"/>
      <c r="X13" s="33"/>
      <c r="Y13" s="57"/>
      <c r="Z13" s="56"/>
      <c r="AA13" s="33"/>
      <c r="AB13" s="182"/>
    </row>
    <row r="14" spans="1:28" s="99" customFormat="1" ht="23.4" customHeight="1" x14ac:dyDescent="0.3">
      <c r="A14" s="223" t="s">
        <v>46</v>
      </c>
      <c r="B14" s="224" t="s">
        <v>45</v>
      </c>
      <c r="C14" s="100"/>
      <c r="D14" s="101"/>
      <c r="E14" s="102"/>
      <c r="F14" s="106"/>
      <c r="G14" s="107"/>
      <c r="H14" s="112">
        <f t="shared" si="1"/>
        <v>0</v>
      </c>
      <c r="I14" s="83">
        <v>0</v>
      </c>
      <c r="J14" s="97" t="s">
        <v>44</v>
      </c>
      <c r="K14" s="83">
        <v>0</v>
      </c>
      <c r="L14" s="97" t="s">
        <v>28</v>
      </c>
      <c r="M14" s="83">
        <v>0</v>
      </c>
      <c r="N14" s="97" t="s">
        <v>43</v>
      </c>
      <c r="O14" s="83">
        <v>0</v>
      </c>
      <c r="P14" s="108" t="s">
        <v>29</v>
      </c>
      <c r="Q14" s="62"/>
      <c r="R14" s="115"/>
      <c r="S14" s="63"/>
      <c r="T14" s="103"/>
      <c r="U14" s="104"/>
      <c r="V14" s="105"/>
      <c r="W14" s="170"/>
      <c r="X14" s="171"/>
      <c r="Y14" s="172"/>
      <c r="Z14" s="170"/>
      <c r="AA14" s="171"/>
      <c r="AB14" s="183"/>
    </row>
    <row r="15" spans="1:28" s="99" customFormat="1" ht="23.4" customHeight="1" x14ac:dyDescent="0.3">
      <c r="A15" s="223" t="s">
        <v>47</v>
      </c>
      <c r="B15" s="224" t="s">
        <v>48</v>
      </c>
      <c r="C15" s="45"/>
      <c r="D15" s="35"/>
      <c r="E15" s="46"/>
      <c r="F15" s="58"/>
      <c r="G15" s="41"/>
      <c r="H15" s="36"/>
      <c r="I15" s="36"/>
      <c r="J15" s="36"/>
      <c r="K15" s="36"/>
      <c r="L15" s="36"/>
      <c r="M15" s="36"/>
      <c r="N15" s="36"/>
      <c r="O15" s="36"/>
      <c r="P15" s="59"/>
      <c r="Q15" s="58"/>
      <c r="R15" s="114"/>
      <c r="S15" s="61"/>
      <c r="T15" s="51"/>
      <c r="U15" s="48"/>
      <c r="V15" s="52"/>
      <c r="W15" s="58"/>
      <c r="X15" s="36"/>
      <c r="Y15" s="59"/>
      <c r="Z15" s="58"/>
      <c r="AA15" s="36"/>
      <c r="AB15" s="185"/>
    </row>
    <row r="16" spans="1:28" s="99" customFormat="1" ht="23.4" customHeight="1" x14ac:dyDescent="0.3">
      <c r="A16" s="223" t="s">
        <v>47</v>
      </c>
      <c r="B16" s="224" t="s">
        <v>28</v>
      </c>
      <c r="C16" s="45"/>
      <c r="D16" s="35"/>
      <c r="E16" s="46"/>
      <c r="F16" s="60"/>
      <c r="G16" s="42"/>
      <c r="H16" s="112">
        <f>I16+K16+M16+O16</f>
        <v>0</v>
      </c>
      <c r="I16" s="83">
        <v>0</v>
      </c>
      <c r="J16" s="97" t="s">
        <v>25</v>
      </c>
      <c r="K16" s="83">
        <v>0</v>
      </c>
      <c r="L16" s="97" t="s">
        <v>45</v>
      </c>
      <c r="M16" s="83">
        <v>0</v>
      </c>
      <c r="N16" s="97" t="s">
        <v>43</v>
      </c>
      <c r="O16" s="83">
        <v>0</v>
      </c>
      <c r="P16" s="108" t="s">
        <v>29</v>
      </c>
      <c r="Q16" s="64"/>
      <c r="R16" s="116"/>
      <c r="S16" s="65"/>
      <c r="T16" s="51"/>
      <c r="U16" s="48"/>
      <c r="V16" s="52"/>
      <c r="W16" s="58"/>
      <c r="X16" s="36"/>
      <c r="Y16" s="59"/>
      <c r="Z16" s="58"/>
      <c r="AA16" s="36"/>
      <c r="AB16" s="185"/>
    </row>
    <row r="17" spans="1:28" s="99" customFormat="1" ht="23.4" customHeight="1" x14ac:dyDescent="0.3">
      <c r="A17" s="223" t="s">
        <v>47</v>
      </c>
      <c r="B17" s="224" t="s">
        <v>49</v>
      </c>
      <c r="C17" s="45"/>
      <c r="D17" s="35"/>
      <c r="E17" s="46"/>
      <c r="F17" s="58"/>
      <c r="G17" s="41"/>
      <c r="H17" s="36"/>
      <c r="I17" s="36"/>
      <c r="J17" s="36"/>
      <c r="K17" s="36"/>
      <c r="L17" s="36"/>
      <c r="M17" s="36"/>
      <c r="N17" s="36"/>
      <c r="O17" s="36"/>
      <c r="P17" s="59"/>
      <c r="Q17" s="58"/>
      <c r="R17" s="114"/>
      <c r="S17" s="61"/>
      <c r="T17" s="51"/>
      <c r="U17" s="48"/>
      <c r="V17" s="52"/>
      <c r="W17" s="58"/>
      <c r="X17" s="36"/>
      <c r="Y17" s="59"/>
      <c r="Z17" s="58"/>
      <c r="AA17" s="36"/>
      <c r="AB17" s="185"/>
    </row>
    <row r="18" spans="1:28" ht="23.4" customHeight="1" x14ac:dyDescent="0.3">
      <c r="A18" s="225" t="s">
        <v>47</v>
      </c>
      <c r="B18" s="226" t="s">
        <v>50</v>
      </c>
      <c r="C18" s="207"/>
      <c r="D18" s="208"/>
      <c r="E18" s="209"/>
      <c r="F18" s="210"/>
      <c r="G18" s="211"/>
      <c r="H18" s="212"/>
      <c r="I18" s="212"/>
      <c r="J18" s="212"/>
      <c r="K18" s="212"/>
      <c r="L18" s="212"/>
      <c r="M18" s="212"/>
      <c r="N18" s="212"/>
      <c r="O18" s="212"/>
      <c r="P18" s="213"/>
      <c r="Q18" s="210"/>
      <c r="R18" s="214"/>
      <c r="S18" s="215"/>
      <c r="T18" s="216"/>
      <c r="U18" s="217"/>
      <c r="V18" s="218"/>
      <c r="W18" s="210"/>
      <c r="X18" s="212"/>
      <c r="Y18" s="213"/>
      <c r="Z18" s="210"/>
      <c r="AA18" s="212"/>
      <c r="AB18" s="219"/>
    </row>
    <row r="20" spans="1:28" s="263" customFormat="1" hidden="1" x14ac:dyDescent="0.3">
      <c r="B20" s="263">
        <v>1</v>
      </c>
      <c r="C20" s="263">
        <f>B20+1</f>
        <v>2</v>
      </c>
      <c r="D20" s="263">
        <f t="shared" ref="D20:AB20" si="2">C20+1</f>
        <v>3</v>
      </c>
      <c r="E20" s="263">
        <f t="shared" si="2"/>
        <v>4</v>
      </c>
      <c r="F20" s="263">
        <f t="shared" si="2"/>
        <v>5</v>
      </c>
      <c r="G20" s="263">
        <f t="shared" si="2"/>
        <v>6</v>
      </c>
      <c r="H20" s="263">
        <f t="shared" si="2"/>
        <v>7</v>
      </c>
      <c r="I20" s="263">
        <f t="shared" si="2"/>
        <v>8</v>
      </c>
      <c r="J20" s="263">
        <f t="shared" si="2"/>
        <v>9</v>
      </c>
      <c r="K20" s="263">
        <f t="shared" si="2"/>
        <v>10</v>
      </c>
      <c r="L20" s="263">
        <f t="shared" si="2"/>
        <v>11</v>
      </c>
      <c r="M20" s="263">
        <f t="shared" si="2"/>
        <v>12</v>
      </c>
      <c r="N20" s="263">
        <f t="shared" si="2"/>
        <v>13</v>
      </c>
      <c r="O20" s="263">
        <f t="shared" si="2"/>
        <v>14</v>
      </c>
      <c r="P20" s="263">
        <f t="shared" si="2"/>
        <v>15</v>
      </c>
      <c r="Q20" s="263">
        <f t="shared" si="2"/>
        <v>16</v>
      </c>
      <c r="R20" s="263">
        <f t="shared" si="2"/>
        <v>17</v>
      </c>
      <c r="S20" s="263">
        <f t="shared" si="2"/>
        <v>18</v>
      </c>
      <c r="T20" s="263">
        <f t="shared" si="2"/>
        <v>19</v>
      </c>
      <c r="U20" s="263">
        <f t="shared" si="2"/>
        <v>20</v>
      </c>
      <c r="V20" s="263">
        <f t="shared" si="2"/>
        <v>21</v>
      </c>
      <c r="W20" s="263">
        <f t="shared" si="2"/>
        <v>22</v>
      </c>
      <c r="X20" s="263">
        <f t="shared" si="2"/>
        <v>23</v>
      </c>
      <c r="Y20" s="263">
        <f t="shared" si="2"/>
        <v>24</v>
      </c>
      <c r="Z20" s="263">
        <f t="shared" si="2"/>
        <v>25</v>
      </c>
      <c r="AA20" s="263">
        <f t="shared" si="2"/>
        <v>26</v>
      </c>
      <c r="AB20" s="263">
        <f t="shared" si="2"/>
        <v>27</v>
      </c>
    </row>
    <row r="21" spans="1:28" ht="23.4" customHeight="1" x14ac:dyDescent="0.3">
      <c r="A21" s="234" t="s">
        <v>51</v>
      </c>
      <c r="B21" s="234"/>
    </row>
    <row r="22" spans="1:28" ht="37.200000000000003" customHeight="1" x14ac:dyDescent="0.3">
      <c r="A22" s="235" t="s">
        <v>52</v>
      </c>
      <c r="B22" s="235"/>
    </row>
    <row r="23" spans="1:28" ht="23.4" customHeight="1" x14ac:dyDescent="0.3">
      <c r="A23" s="236" t="s">
        <v>53</v>
      </c>
      <c r="B23" s="236"/>
    </row>
    <row r="24" spans="1:28" ht="23.4" customHeight="1" x14ac:dyDescent="0.3"/>
    <row r="25" spans="1:28" ht="34.950000000000003" customHeight="1" x14ac:dyDescent="0.3">
      <c r="A25" s="235" t="s">
        <v>92</v>
      </c>
      <c r="B25" s="235"/>
    </row>
    <row r="26" spans="1:28" ht="34.950000000000003" customHeight="1" x14ac:dyDescent="0.3">
      <c r="A26" s="235" t="s">
        <v>54</v>
      </c>
      <c r="B26" s="235"/>
    </row>
    <row r="27" spans="1:28" ht="34.950000000000003" customHeight="1" x14ac:dyDescent="0.3">
      <c r="A27" s="233" t="s">
        <v>55</v>
      </c>
      <c r="B27" s="233"/>
    </row>
    <row r="28" spans="1:28" ht="23.4" customHeight="1" x14ac:dyDescent="0.3"/>
  </sheetData>
  <mergeCells count="6">
    <mergeCell ref="A27:B27"/>
    <mergeCell ref="A21:B21"/>
    <mergeCell ref="A22:B22"/>
    <mergeCell ref="A23:B23"/>
    <mergeCell ref="A25:B25"/>
    <mergeCell ref="A26:B2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AA0F5-F863-422D-B17C-5379E2A144BD}">
  <dimension ref="A1:U234"/>
  <sheetViews>
    <sheetView showGridLines="0" tabSelected="1" zoomScale="90" zoomScaleNormal="90" workbookViewId="0">
      <pane xSplit="3" ySplit="1" topLeftCell="D202" activePane="bottomRight" state="frozen"/>
      <selection pane="topRight" activeCell="D1" sqref="D1"/>
      <selection pane="bottomLeft" activeCell="A2" sqref="A2"/>
      <selection pane="bottomRight" activeCell="F226" sqref="F226"/>
    </sheetView>
  </sheetViews>
  <sheetFormatPr defaultColWidth="8.6640625" defaultRowHeight="14.4" x14ac:dyDescent="0.3"/>
  <cols>
    <col min="1" max="1" width="33" customWidth="1"/>
    <col min="2" max="2" width="27.6640625" customWidth="1"/>
    <col min="3" max="3" width="31.5546875" customWidth="1"/>
    <col min="4" max="14" width="17.6640625" customWidth="1"/>
    <col min="15" max="15" width="19.6640625" bestFit="1" customWidth="1"/>
    <col min="16" max="16" width="17.6640625" customWidth="1"/>
    <col min="17" max="17" width="19.6640625" bestFit="1" customWidth="1"/>
    <col min="18" max="19" width="19.6640625" customWidth="1"/>
    <col min="20" max="21" width="17.6640625" customWidth="1"/>
    <col min="22" max="22" width="27.6640625" customWidth="1"/>
  </cols>
  <sheetData>
    <row r="1" spans="1:21" s="37" customFormat="1" ht="70.95" customHeight="1" thickBot="1" x14ac:dyDescent="0.35">
      <c r="A1" s="75" t="s">
        <v>0</v>
      </c>
      <c r="B1" s="84" t="s">
        <v>1</v>
      </c>
      <c r="C1" s="237" t="s">
        <v>96</v>
      </c>
      <c r="D1" s="85" t="s">
        <v>56</v>
      </c>
      <c r="E1" s="86" t="s">
        <v>57</v>
      </c>
      <c r="F1" s="87" t="s">
        <v>58</v>
      </c>
      <c r="G1" s="110" t="s">
        <v>59</v>
      </c>
      <c r="H1" s="110" t="s">
        <v>60</v>
      </c>
      <c r="I1" s="110" t="s">
        <v>61</v>
      </c>
      <c r="J1" s="79" t="s">
        <v>62</v>
      </c>
      <c r="K1" s="88" t="s">
        <v>63</v>
      </c>
      <c r="L1" s="89" t="s">
        <v>64</v>
      </c>
      <c r="M1" s="76" t="s">
        <v>65</v>
      </c>
      <c r="N1" s="77" t="s">
        <v>66</v>
      </c>
      <c r="O1" s="78" t="s">
        <v>67</v>
      </c>
      <c r="P1" s="90" t="s">
        <v>68</v>
      </c>
      <c r="Q1" s="91" t="s">
        <v>69</v>
      </c>
      <c r="R1" s="92" t="s">
        <v>70</v>
      </c>
      <c r="S1" s="93" t="s">
        <v>71</v>
      </c>
      <c r="T1" s="94" t="s">
        <v>72</v>
      </c>
      <c r="U1" s="95" t="s">
        <v>73</v>
      </c>
    </row>
    <row r="2" spans="1:21" ht="23.4" customHeight="1" x14ac:dyDescent="0.3">
      <c r="A2" s="227" t="s">
        <v>25</v>
      </c>
      <c r="B2" s="228" t="s">
        <v>25</v>
      </c>
      <c r="C2" s="238" t="s">
        <v>97</v>
      </c>
      <c r="D2" s="118"/>
      <c r="E2" s="119">
        <f>VLOOKUP(B2,projections1[[#All],[Country]:[Total 2024 Population Projection In Destination]],'Population Projections V1'!$E$20,FALSE)</f>
        <v>0</v>
      </c>
      <c r="F2" s="120"/>
      <c r="G2" s="121"/>
      <c r="H2" s="122">
        <f>VLOOKUP(B2,projections1[[#All],[Country]:[Total 2024 In Transit VEN]],'Population Projections V1'!$H$20,FALSE)</f>
        <v>0</v>
      </c>
      <c r="I2" s="123"/>
      <c r="J2" s="124"/>
      <c r="K2" s="125"/>
      <c r="L2" s="126"/>
      <c r="M2" s="127"/>
      <c r="N2" s="220">
        <f>VLOOKUP(B2,projections1[[#All],[Country]:[Total 2024 Affected Host Community]],'Population Projections V1'!$V$20,FALSE)</f>
        <v>0</v>
      </c>
      <c r="O2" s="128"/>
      <c r="P2" s="124"/>
      <c r="Q2" s="125"/>
      <c r="R2" s="126"/>
      <c r="S2" s="124"/>
      <c r="T2" s="125"/>
      <c r="U2" s="126"/>
    </row>
    <row r="3" spans="1:21" ht="23.4" customHeight="1" x14ac:dyDescent="0.3">
      <c r="A3" s="227" t="s">
        <v>25</v>
      </c>
      <c r="B3" s="228" t="s">
        <v>25</v>
      </c>
      <c r="C3" s="238" t="s">
        <v>98</v>
      </c>
      <c r="D3" s="118"/>
      <c r="E3" s="119">
        <f>VLOOKUP(B3,projections1[[#All],[Country]:[Total 2024 Population Projection In Destination]],'Population Projections V1'!$E$20,FALSE)</f>
        <v>0</v>
      </c>
      <c r="F3" s="120"/>
      <c r="G3" s="121"/>
      <c r="H3" s="122">
        <f>VLOOKUP(B3,projections1[[#All],[Country]:[Total 2024 In Transit VEN]],'Population Projections V1'!$H$20,FALSE)</f>
        <v>0</v>
      </c>
      <c r="I3" s="123"/>
      <c r="J3" s="124"/>
      <c r="K3" s="125"/>
      <c r="L3" s="126"/>
      <c r="M3" s="127"/>
      <c r="N3" s="264">
        <f>VLOOKUP(B3,projections1[[#All],[Country]:[Total 2024 Affected Host Community]],'Population Projections V1'!$V$20,FALSE)</f>
        <v>0</v>
      </c>
      <c r="O3" s="128"/>
      <c r="P3" s="124"/>
      <c r="Q3" s="125"/>
      <c r="R3" s="126"/>
      <c r="S3" s="124"/>
      <c r="T3" s="125"/>
      <c r="U3" s="126"/>
    </row>
    <row r="4" spans="1:21" ht="23.4" customHeight="1" x14ac:dyDescent="0.3">
      <c r="A4" s="227" t="s">
        <v>25</v>
      </c>
      <c r="B4" s="228" t="s">
        <v>25</v>
      </c>
      <c r="C4" s="238" t="s">
        <v>99</v>
      </c>
      <c r="D4" s="118"/>
      <c r="E4" s="119">
        <f>VLOOKUP(B4,projections1[[#All],[Country]:[Total 2024 Population Projection In Destination]],'Population Projections V1'!$E$20,FALSE)</f>
        <v>0</v>
      </c>
      <c r="F4" s="120"/>
      <c r="G4" s="121"/>
      <c r="H4" s="122">
        <f>VLOOKUP(B4,projections1[[#All],[Country]:[Total 2024 In Transit VEN]],'Population Projections V1'!$H$20,FALSE)</f>
        <v>0</v>
      </c>
      <c r="I4" s="123"/>
      <c r="J4" s="124"/>
      <c r="K4" s="125"/>
      <c r="L4" s="126"/>
      <c r="M4" s="127"/>
      <c r="N4" s="264">
        <f>VLOOKUP(B4,projections1[[#All],[Country]:[Total 2024 Affected Host Community]],'Population Projections V1'!$V$20,FALSE)</f>
        <v>0</v>
      </c>
      <c r="O4" s="128"/>
      <c r="P4" s="124"/>
      <c r="Q4" s="125"/>
      <c r="R4" s="126"/>
      <c r="S4" s="124"/>
      <c r="T4" s="125"/>
      <c r="U4" s="126"/>
    </row>
    <row r="5" spans="1:21" ht="23.4" customHeight="1" x14ac:dyDescent="0.3">
      <c r="A5" s="227" t="s">
        <v>25</v>
      </c>
      <c r="B5" s="228" t="s">
        <v>25</v>
      </c>
      <c r="C5" s="238" t="s">
        <v>100</v>
      </c>
      <c r="D5" s="118"/>
      <c r="E5" s="119">
        <f>VLOOKUP(B5,projections1[[#All],[Country]:[Total 2024 Population Projection In Destination]],'Population Projections V1'!$E$20,FALSE)</f>
        <v>0</v>
      </c>
      <c r="F5" s="120"/>
      <c r="G5" s="121"/>
      <c r="H5" s="122">
        <f>VLOOKUP(B5,projections1[[#All],[Country]:[Total 2024 In Transit VEN]],'Population Projections V1'!$H$20,FALSE)</f>
        <v>0</v>
      </c>
      <c r="I5" s="123"/>
      <c r="J5" s="124"/>
      <c r="K5" s="125"/>
      <c r="L5" s="126"/>
      <c r="M5" s="127"/>
      <c r="N5" s="264">
        <f>VLOOKUP(B5,projections1[[#All],[Country]:[Total 2024 Affected Host Community]],'Population Projections V1'!$V$20,FALSE)</f>
        <v>0</v>
      </c>
      <c r="O5" s="128"/>
      <c r="P5" s="124"/>
      <c r="Q5" s="125"/>
      <c r="R5" s="126"/>
      <c r="S5" s="124"/>
      <c r="T5" s="125"/>
      <c r="U5" s="126"/>
    </row>
    <row r="6" spans="1:21" ht="23.4" customHeight="1" x14ac:dyDescent="0.3">
      <c r="A6" s="227" t="s">
        <v>25</v>
      </c>
      <c r="B6" s="228" t="s">
        <v>25</v>
      </c>
      <c r="C6" s="238" t="s">
        <v>101</v>
      </c>
      <c r="D6" s="118"/>
      <c r="E6" s="119">
        <f>VLOOKUP(B6,projections1[[#All],[Country]:[Total 2024 Population Projection In Destination]],'Population Projections V1'!$E$20,FALSE)</f>
        <v>0</v>
      </c>
      <c r="F6" s="120"/>
      <c r="G6" s="121"/>
      <c r="H6" s="122">
        <f>VLOOKUP(B6,projections1[[#All],[Country]:[Total 2024 In Transit VEN]],'Population Projections V1'!$H$20,FALSE)</f>
        <v>0</v>
      </c>
      <c r="I6" s="123"/>
      <c r="J6" s="124"/>
      <c r="K6" s="125"/>
      <c r="L6" s="126"/>
      <c r="M6" s="127"/>
      <c r="N6" s="264">
        <f>VLOOKUP(B6,projections1[[#All],[Country]:[Total 2024 Affected Host Community]],'Population Projections V1'!$V$20,FALSE)</f>
        <v>0</v>
      </c>
      <c r="O6" s="128"/>
      <c r="P6" s="124"/>
      <c r="Q6" s="125"/>
      <c r="R6" s="126"/>
      <c r="S6" s="124"/>
      <c r="T6" s="125"/>
      <c r="U6" s="126"/>
    </row>
    <row r="7" spans="1:21" ht="23.4" customHeight="1" x14ac:dyDescent="0.3">
      <c r="A7" s="227" t="s">
        <v>25</v>
      </c>
      <c r="B7" s="228" t="s">
        <v>25</v>
      </c>
      <c r="C7" s="238" t="s">
        <v>102</v>
      </c>
      <c r="D7" s="118"/>
      <c r="E7" s="119">
        <f>VLOOKUP(B7,projections1[[#All],[Country]:[Total 2024 Population Projection In Destination]],'Population Projections V1'!$E$20,FALSE)</f>
        <v>0</v>
      </c>
      <c r="F7" s="120"/>
      <c r="G7" s="121"/>
      <c r="H7" s="122">
        <f>VLOOKUP(B7,projections1[[#All],[Country]:[Total 2024 In Transit VEN]],'Population Projections V1'!$H$20,FALSE)</f>
        <v>0</v>
      </c>
      <c r="I7" s="123"/>
      <c r="J7" s="124"/>
      <c r="K7" s="125"/>
      <c r="L7" s="126"/>
      <c r="M7" s="127"/>
      <c r="N7" s="264">
        <f>VLOOKUP(B7,projections1[[#All],[Country]:[Total 2024 Affected Host Community]],'Population Projections V1'!$V$20,FALSE)</f>
        <v>0</v>
      </c>
      <c r="O7" s="128"/>
      <c r="P7" s="124"/>
      <c r="Q7" s="125"/>
      <c r="R7" s="126"/>
      <c r="S7" s="124"/>
      <c r="T7" s="125"/>
      <c r="U7" s="126"/>
    </row>
    <row r="8" spans="1:21" ht="23.4" customHeight="1" x14ac:dyDescent="0.3">
      <c r="A8" s="227" t="s">
        <v>25</v>
      </c>
      <c r="B8" s="228" t="s">
        <v>25</v>
      </c>
      <c r="C8" s="238" t="s">
        <v>103</v>
      </c>
      <c r="D8" s="118"/>
      <c r="E8" s="119">
        <f>VLOOKUP(B8,projections1[[#All],[Country]:[Total 2024 Population Projection In Destination]],'Population Projections V1'!$E$20,FALSE)</f>
        <v>0</v>
      </c>
      <c r="F8" s="120"/>
      <c r="G8" s="121"/>
      <c r="H8" s="122">
        <f>VLOOKUP(B8,projections1[[#All],[Country]:[Total 2024 In Transit VEN]],'Population Projections V1'!$H$20,FALSE)</f>
        <v>0</v>
      </c>
      <c r="I8" s="123"/>
      <c r="J8" s="124"/>
      <c r="K8" s="125"/>
      <c r="L8" s="126"/>
      <c r="M8" s="127"/>
      <c r="N8" s="264">
        <f>VLOOKUP(B8,projections1[[#All],[Country]:[Total 2024 Affected Host Community]],'Population Projections V1'!$V$20,FALSE)</f>
        <v>0</v>
      </c>
      <c r="O8" s="128"/>
      <c r="P8" s="124"/>
      <c r="Q8" s="125"/>
      <c r="R8" s="126"/>
      <c r="S8" s="124"/>
      <c r="T8" s="125"/>
      <c r="U8" s="126"/>
    </row>
    <row r="9" spans="1:21" ht="23.4" customHeight="1" x14ac:dyDescent="0.3">
      <c r="A9" s="227" t="s">
        <v>25</v>
      </c>
      <c r="B9" s="228" t="s">
        <v>25</v>
      </c>
      <c r="C9" s="238" t="s">
        <v>104</v>
      </c>
      <c r="D9" s="118"/>
      <c r="E9" s="119">
        <f>VLOOKUP(B9,projections1[[#All],[Country]:[Total 2024 Population Projection In Destination]],'Population Projections V1'!$E$20,FALSE)</f>
        <v>0</v>
      </c>
      <c r="F9" s="120"/>
      <c r="G9" s="121"/>
      <c r="H9" s="122">
        <f>VLOOKUP(B9,projections1[[#All],[Country]:[Total 2024 In Transit VEN]],'Population Projections V1'!$H$20,FALSE)</f>
        <v>0</v>
      </c>
      <c r="I9" s="123"/>
      <c r="J9" s="124"/>
      <c r="K9" s="125"/>
      <c r="L9" s="126"/>
      <c r="M9" s="127"/>
      <c r="N9" s="264">
        <f>VLOOKUP(B9,projections1[[#All],[Country]:[Total 2024 Affected Host Community]],'Population Projections V1'!$V$20,FALSE)</f>
        <v>0</v>
      </c>
      <c r="O9" s="128"/>
      <c r="P9" s="124"/>
      <c r="Q9" s="125"/>
      <c r="R9" s="126"/>
      <c r="S9" s="124"/>
      <c r="T9" s="125"/>
      <c r="U9" s="126"/>
    </row>
    <row r="10" spans="1:21" ht="23.4" customHeight="1" x14ac:dyDescent="0.3">
      <c r="A10" s="227" t="s">
        <v>25</v>
      </c>
      <c r="B10" s="228" t="s">
        <v>25</v>
      </c>
      <c r="C10" s="238" t="s">
        <v>105</v>
      </c>
      <c r="D10" s="118"/>
      <c r="E10" s="119">
        <f>VLOOKUP(B10,projections1[[#All],[Country]:[Total 2024 Population Projection In Destination]],'Population Projections V1'!$E$20,FALSE)</f>
        <v>0</v>
      </c>
      <c r="F10" s="120"/>
      <c r="G10" s="121"/>
      <c r="H10" s="122">
        <f>VLOOKUP(B10,projections1[[#All],[Country]:[Total 2024 In Transit VEN]],'Population Projections V1'!$H$20,FALSE)</f>
        <v>0</v>
      </c>
      <c r="I10" s="123"/>
      <c r="J10" s="124"/>
      <c r="K10" s="125"/>
      <c r="L10" s="126"/>
      <c r="M10" s="127"/>
      <c r="N10" s="264">
        <f>VLOOKUP(B10,projections1[[#All],[Country]:[Total 2024 Affected Host Community]],'Population Projections V1'!$V$20,FALSE)</f>
        <v>0</v>
      </c>
      <c r="O10" s="128"/>
      <c r="P10" s="124"/>
      <c r="Q10" s="125"/>
      <c r="R10" s="126"/>
      <c r="S10" s="124"/>
      <c r="T10" s="125"/>
      <c r="U10" s="126"/>
    </row>
    <row r="11" spans="1:21" ht="23.4" customHeight="1" x14ac:dyDescent="0.3">
      <c r="A11" s="227" t="s">
        <v>25</v>
      </c>
      <c r="B11" s="228" t="s">
        <v>25</v>
      </c>
      <c r="C11" s="238" t="s">
        <v>106</v>
      </c>
      <c r="D11" s="118"/>
      <c r="E11" s="119">
        <f>VLOOKUP(B11,projections1[[#All],[Country]:[Total 2024 Population Projection In Destination]],'Population Projections V1'!$E$20,FALSE)</f>
        <v>0</v>
      </c>
      <c r="F11" s="120"/>
      <c r="G11" s="121"/>
      <c r="H11" s="122">
        <f>VLOOKUP(B11,projections1[[#All],[Country]:[Total 2024 In Transit VEN]],'Population Projections V1'!$H$20,FALSE)</f>
        <v>0</v>
      </c>
      <c r="I11" s="123"/>
      <c r="J11" s="124"/>
      <c r="K11" s="125"/>
      <c r="L11" s="126"/>
      <c r="M11" s="127"/>
      <c r="N11" s="264">
        <f>VLOOKUP(B11,projections1[[#All],[Country]:[Total 2024 Affected Host Community]],'Population Projections V1'!$V$20,FALSE)</f>
        <v>0</v>
      </c>
      <c r="O11" s="128"/>
      <c r="P11" s="124"/>
      <c r="Q11" s="125"/>
      <c r="R11" s="126"/>
      <c r="S11" s="124"/>
      <c r="T11" s="125"/>
      <c r="U11" s="126"/>
    </row>
    <row r="12" spans="1:21" ht="23.4" customHeight="1" x14ac:dyDescent="0.3">
      <c r="A12" s="227" t="s">
        <v>25</v>
      </c>
      <c r="B12" s="228" t="s">
        <v>25</v>
      </c>
      <c r="C12" s="238" t="s">
        <v>107</v>
      </c>
      <c r="D12" s="118"/>
      <c r="E12" s="119">
        <f>VLOOKUP(B12,projections1[[#All],[Country]:[Total 2024 Population Projection In Destination]],'Population Projections V1'!$E$20,FALSE)</f>
        <v>0</v>
      </c>
      <c r="F12" s="120"/>
      <c r="G12" s="121"/>
      <c r="H12" s="122">
        <f>VLOOKUP(B12,projections1[[#All],[Country]:[Total 2024 In Transit VEN]],'Population Projections V1'!$H$20,FALSE)</f>
        <v>0</v>
      </c>
      <c r="I12" s="123"/>
      <c r="J12" s="124"/>
      <c r="K12" s="125"/>
      <c r="L12" s="126"/>
      <c r="M12" s="127"/>
      <c r="N12" s="264">
        <f>VLOOKUP(B12,projections1[[#All],[Country]:[Total 2024 Affected Host Community]],'Population Projections V1'!$V$20,FALSE)</f>
        <v>0</v>
      </c>
      <c r="O12" s="128"/>
      <c r="P12" s="124"/>
      <c r="Q12" s="125"/>
      <c r="R12" s="126"/>
      <c r="S12" s="124"/>
      <c r="T12" s="125"/>
      <c r="U12" s="126"/>
    </row>
    <row r="13" spans="1:21" ht="23.4" customHeight="1" x14ac:dyDescent="0.3">
      <c r="A13" s="227" t="s">
        <v>25</v>
      </c>
      <c r="B13" s="228" t="s">
        <v>25</v>
      </c>
      <c r="C13" s="238" t="s">
        <v>108</v>
      </c>
      <c r="D13" s="118"/>
      <c r="E13" s="119">
        <f>VLOOKUP(B13,projections1[[#All],[Country]:[Total 2024 Population Projection In Destination]],'Population Projections V1'!$E$20,FALSE)</f>
        <v>0</v>
      </c>
      <c r="F13" s="120"/>
      <c r="G13" s="121"/>
      <c r="H13" s="122">
        <f>VLOOKUP(B13,projections1[[#All],[Country]:[Total 2024 In Transit VEN]],'Population Projections V1'!$H$20,FALSE)</f>
        <v>0</v>
      </c>
      <c r="I13" s="123"/>
      <c r="J13" s="124"/>
      <c r="K13" s="125"/>
      <c r="L13" s="126"/>
      <c r="M13" s="127"/>
      <c r="N13" s="264">
        <f>VLOOKUP(B13,projections1[[#All],[Country]:[Total 2024 Affected Host Community]],'Population Projections V1'!$V$20,FALSE)</f>
        <v>0</v>
      </c>
      <c r="O13" s="128"/>
      <c r="P13" s="124"/>
      <c r="Q13" s="125"/>
      <c r="R13" s="126"/>
      <c r="S13" s="124"/>
      <c r="T13" s="125"/>
      <c r="U13" s="126"/>
    </row>
    <row r="14" spans="1:21" ht="23.4" customHeight="1" x14ac:dyDescent="0.3">
      <c r="A14" s="227" t="s">
        <v>25</v>
      </c>
      <c r="B14" s="228" t="s">
        <v>25</v>
      </c>
      <c r="C14" s="238" t="s">
        <v>109</v>
      </c>
      <c r="D14" s="118"/>
      <c r="E14" s="119">
        <f>VLOOKUP(B14,projections1[[#All],[Country]:[Total 2024 Population Projection In Destination]],'Population Projections V1'!$E$20,FALSE)</f>
        <v>0</v>
      </c>
      <c r="F14" s="120"/>
      <c r="G14" s="121"/>
      <c r="H14" s="122">
        <f>VLOOKUP(B14,projections1[[#All],[Country]:[Total 2024 In Transit VEN]],'Population Projections V1'!$H$20,FALSE)</f>
        <v>0</v>
      </c>
      <c r="I14" s="123"/>
      <c r="J14" s="124"/>
      <c r="K14" s="125"/>
      <c r="L14" s="126"/>
      <c r="M14" s="127"/>
      <c r="N14" s="264">
        <f>VLOOKUP(B14,projections1[[#All],[Country]:[Total 2024 Affected Host Community]],'Population Projections V1'!$V$20,FALSE)</f>
        <v>0</v>
      </c>
      <c r="O14" s="128"/>
      <c r="P14" s="124"/>
      <c r="Q14" s="125"/>
      <c r="R14" s="126"/>
      <c r="S14" s="124"/>
      <c r="T14" s="125"/>
      <c r="U14" s="126"/>
    </row>
    <row r="15" spans="1:21" ht="23.4" customHeight="1" x14ac:dyDescent="0.3">
      <c r="A15" s="229" t="s">
        <v>27</v>
      </c>
      <c r="B15" s="230" t="s">
        <v>30</v>
      </c>
      <c r="C15" s="239" t="s">
        <v>97</v>
      </c>
      <c r="D15" s="129"/>
      <c r="E15" s="119">
        <f>VLOOKUP(B15,projections1[[#All],[Country]:[Total 2024 Population Projection In Destination]],'Population Projections V1'!$E$20,FALSE)</f>
        <v>0</v>
      </c>
      <c r="F15" s="130"/>
      <c r="G15" s="131"/>
      <c r="H15" s="132"/>
      <c r="I15" s="133"/>
      <c r="J15" s="131"/>
      <c r="K15" s="134"/>
      <c r="L15" s="133"/>
      <c r="M15" s="135"/>
      <c r="N15" s="264">
        <f>VLOOKUP(B15,projections1[[#All],[Country]:[Total 2024 Affected Host Community]],'Population Projections V1'!$V$20,FALSE)</f>
        <v>0</v>
      </c>
      <c r="O15" s="136"/>
      <c r="P15" s="131"/>
      <c r="Q15" s="134"/>
      <c r="R15" s="133"/>
      <c r="S15" s="131"/>
      <c r="T15" s="134"/>
      <c r="U15" s="133"/>
    </row>
    <row r="16" spans="1:21" ht="23.4" customHeight="1" x14ac:dyDescent="0.3">
      <c r="A16" s="229" t="s">
        <v>27</v>
      </c>
      <c r="B16" s="230" t="s">
        <v>30</v>
      </c>
      <c r="C16" s="239" t="s">
        <v>98</v>
      </c>
      <c r="D16" s="129"/>
      <c r="E16" s="119">
        <f>VLOOKUP(B16,projections1[[#All],[Country]:[Total 2024 Population Projection In Destination]],'Population Projections V1'!$E$20,FALSE)</f>
        <v>0</v>
      </c>
      <c r="F16" s="130"/>
      <c r="G16" s="131"/>
      <c r="H16" s="132"/>
      <c r="I16" s="133"/>
      <c r="J16" s="131"/>
      <c r="K16" s="134"/>
      <c r="L16" s="133"/>
      <c r="M16" s="135"/>
      <c r="N16" s="264">
        <f>VLOOKUP(B16,projections1[[#All],[Country]:[Total 2024 Affected Host Community]],'Population Projections V1'!$V$20,FALSE)</f>
        <v>0</v>
      </c>
      <c r="O16" s="136"/>
      <c r="P16" s="131"/>
      <c r="Q16" s="134"/>
      <c r="R16" s="133"/>
      <c r="S16" s="131"/>
      <c r="T16" s="134"/>
      <c r="U16" s="133"/>
    </row>
    <row r="17" spans="1:21" ht="23.4" customHeight="1" x14ac:dyDescent="0.3">
      <c r="A17" s="229" t="s">
        <v>27</v>
      </c>
      <c r="B17" s="230" t="s">
        <v>30</v>
      </c>
      <c r="C17" s="239" t="s">
        <v>99</v>
      </c>
      <c r="D17" s="129"/>
      <c r="E17" s="119">
        <f>VLOOKUP(B17,projections1[[#All],[Country]:[Total 2024 Population Projection In Destination]],'Population Projections V1'!$E$20,FALSE)</f>
        <v>0</v>
      </c>
      <c r="F17" s="130"/>
      <c r="G17" s="131"/>
      <c r="H17" s="132"/>
      <c r="I17" s="133"/>
      <c r="J17" s="131"/>
      <c r="K17" s="134"/>
      <c r="L17" s="133"/>
      <c r="M17" s="135"/>
      <c r="N17" s="264">
        <f>VLOOKUP(B17,projections1[[#All],[Country]:[Total 2024 Affected Host Community]],'Population Projections V1'!$V$20,FALSE)</f>
        <v>0</v>
      </c>
      <c r="O17" s="136"/>
      <c r="P17" s="131"/>
      <c r="Q17" s="134"/>
      <c r="R17" s="133"/>
      <c r="S17" s="131"/>
      <c r="T17" s="134"/>
      <c r="U17" s="133"/>
    </row>
    <row r="18" spans="1:21" ht="23.4" customHeight="1" x14ac:dyDescent="0.3">
      <c r="A18" s="229" t="s">
        <v>27</v>
      </c>
      <c r="B18" s="230" t="s">
        <v>30</v>
      </c>
      <c r="C18" s="239" t="s">
        <v>100</v>
      </c>
      <c r="D18" s="129"/>
      <c r="E18" s="119">
        <f>VLOOKUP(B18,projections1[[#All],[Country]:[Total 2024 Population Projection In Destination]],'Population Projections V1'!$E$20,FALSE)</f>
        <v>0</v>
      </c>
      <c r="F18" s="130"/>
      <c r="G18" s="131"/>
      <c r="H18" s="132"/>
      <c r="I18" s="133"/>
      <c r="J18" s="131"/>
      <c r="K18" s="134"/>
      <c r="L18" s="133"/>
      <c r="M18" s="135"/>
      <c r="N18" s="264">
        <f>VLOOKUP(B18,projections1[[#All],[Country]:[Total 2024 Affected Host Community]],'Population Projections V1'!$V$20,FALSE)</f>
        <v>0</v>
      </c>
      <c r="O18" s="136"/>
      <c r="P18" s="131"/>
      <c r="Q18" s="134"/>
      <c r="R18" s="133"/>
      <c r="S18" s="131"/>
      <c r="T18" s="134"/>
      <c r="U18" s="133"/>
    </row>
    <row r="19" spans="1:21" ht="23.4" customHeight="1" x14ac:dyDescent="0.3">
      <c r="A19" s="229" t="s">
        <v>27</v>
      </c>
      <c r="B19" s="230" t="s">
        <v>30</v>
      </c>
      <c r="C19" s="239" t="s">
        <v>101</v>
      </c>
      <c r="D19" s="129"/>
      <c r="E19" s="119">
        <f>VLOOKUP(B19,projections1[[#All],[Country]:[Total 2024 Population Projection In Destination]],'Population Projections V1'!$E$20,FALSE)</f>
        <v>0</v>
      </c>
      <c r="F19" s="130"/>
      <c r="G19" s="131"/>
      <c r="H19" s="132"/>
      <c r="I19" s="133"/>
      <c r="J19" s="131"/>
      <c r="K19" s="134"/>
      <c r="L19" s="133"/>
      <c r="M19" s="135"/>
      <c r="N19" s="264">
        <f>VLOOKUP(B19,projections1[[#All],[Country]:[Total 2024 Affected Host Community]],'Population Projections V1'!$V$20,FALSE)</f>
        <v>0</v>
      </c>
      <c r="O19" s="136"/>
      <c r="P19" s="131"/>
      <c r="Q19" s="134"/>
      <c r="R19" s="133"/>
      <c r="S19" s="131"/>
      <c r="T19" s="134"/>
      <c r="U19" s="133"/>
    </row>
    <row r="20" spans="1:21" ht="23.4" customHeight="1" x14ac:dyDescent="0.3">
      <c r="A20" s="229" t="s">
        <v>27</v>
      </c>
      <c r="B20" s="230" t="s">
        <v>30</v>
      </c>
      <c r="C20" s="239" t="s">
        <v>102</v>
      </c>
      <c r="D20" s="129"/>
      <c r="E20" s="119">
        <f>VLOOKUP(B20,projections1[[#All],[Country]:[Total 2024 Population Projection In Destination]],'Population Projections V1'!$E$20,FALSE)</f>
        <v>0</v>
      </c>
      <c r="F20" s="130"/>
      <c r="G20" s="131"/>
      <c r="H20" s="132"/>
      <c r="I20" s="133"/>
      <c r="J20" s="131"/>
      <c r="K20" s="134"/>
      <c r="L20" s="133"/>
      <c r="M20" s="135"/>
      <c r="N20" s="264">
        <f>VLOOKUP(B20,projections1[[#All],[Country]:[Total 2024 Affected Host Community]],'Population Projections V1'!$V$20,FALSE)</f>
        <v>0</v>
      </c>
      <c r="O20" s="136"/>
      <c r="P20" s="131"/>
      <c r="Q20" s="134"/>
      <c r="R20" s="133"/>
      <c r="S20" s="131"/>
      <c r="T20" s="134"/>
      <c r="U20" s="133"/>
    </row>
    <row r="21" spans="1:21" ht="23.4" customHeight="1" x14ac:dyDescent="0.3">
      <c r="A21" s="229" t="s">
        <v>27</v>
      </c>
      <c r="B21" s="230" t="s">
        <v>30</v>
      </c>
      <c r="C21" s="239" t="s">
        <v>103</v>
      </c>
      <c r="D21" s="129"/>
      <c r="E21" s="119">
        <f>VLOOKUP(B21,projections1[[#All],[Country]:[Total 2024 Population Projection In Destination]],'Population Projections V1'!$E$20,FALSE)</f>
        <v>0</v>
      </c>
      <c r="F21" s="130"/>
      <c r="G21" s="131"/>
      <c r="H21" s="132"/>
      <c r="I21" s="133"/>
      <c r="J21" s="131"/>
      <c r="K21" s="134"/>
      <c r="L21" s="133"/>
      <c r="M21" s="135"/>
      <c r="N21" s="264">
        <f>VLOOKUP(B21,projections1[[#All],[Country]:[Total 2024 Affected Host Community]],'Population Projections V1'!$V$20,FALSE)</f>
        <v>0</v>
      </c>
      <c r="O21" s="136"/>
      <c r="P21" s="131"/>
      <c r="Q21" s="134"/>
      <c r="R21" s="133"/>
      <c r="S21" s="131"/>
      <c r="T21" s="134"/>
      <c r="U21" s="133"/>
    </row>
    <row r="22" spans="1:21" ht="23.4" customHeight="1" x14ac:dyDescent="0.3">
      <c r="A22" s="229" t="s">
        <v>27</v>
      </c>
      <c r="B22" s="230" t="s">
        <v>30</v>
      </c>
      <c r="C22" s="239" t="s">
        <v>104</v>
      </c>
      <c r="D22" s="129"/>
      <c r="E22" s="119">
        <f>VLOOKUP(B22,projections1[[#All],[Country]:[Total 2024 Population Projection In Destination]],'Population Projections V1'!$E$20,FALSE)</f>
        <v>0</v>
      </c>
      <c r="F22" s="130"/>
      <c r="G22" s="131"/>
      <c r="H22" s="132"/>
      <c r="I22" s="133"/>
      <c r="J22" s="131"/>
      <c r="K22" s="134"/>
      <c r="L22" s="133"/>
      <c r="M22" s="135"/>
      <c r="N22" s="264">
        <f>VLOOKUP(B22,projections1[[#All],[Country]:[Total 2024 Affected Host Community]],'Population Projections V1'!$V$20,FALSE)</f>
        <v>0</v>
      </c>
      <c r="O22" s="136"/>
      <c r="P22" s="131"/>
      <c r="Q22" s="134"/>
      <c r="R22" s="133"/>
      <c r="S22" s="131"/>
      <c r="T22" s="134"/>
      <c r="U22" s="133"/>
    </row>
    <row r="23" spans="1:21" ht="23.4" customHeight="1" x14ac:dyDescent="0.3">
      <c r="A23" s="229" t="s">
        <v>27</v>
      </c>
      <c r="B23" s="230" t="s">
        <v>30</v>
      </c>
      <c r="C23" s="239" t="s">
        <v>105</v>
      </c>
      <c r="D23" s="129"/>
      <c r="E23" s="119">
        <f>VLOOKUP(B23,projections1[[#All],[Country]:[Total 2024 Population Projection In Destination]],'Population Projections V1'!$E$20,FALSE)</f>
        <v>0</v>
      </c>
      <c r="F23" s="130"/>
      <c r="G23" s="131"/>
      <c r="H23" s="132"/>
      <c r="I23" s="133"/>
      <c r="J23" s="131"/>
      <c r="K23" s="134"/>
      <c r="L23" s="133"/>
      <c r="M23" s="135"/>
      <c r="N23" s="264">
        <f>VLOOKUP(B23,projections1[[#All],[Country]:[Total 2024 Affected Host Community]],'Population Projections V1'!$V$20,FALSE)</f>
        <v>0</v>
      </c>
      <c r="O23" s="136"/>
      <c r="P23" s="131"/>
      <c r="Q23" s="134"/>
      <c r="R23" s="133"/>
      <c r="S23" s="131"/>
      <c r="T23" s="134"/>
      <c r="U23" s="133"/>
    </row>
    <row r="24" spans="1:21" ht="23.4" customHeight="1" x14ac:dyDescent="0.3">
      <c r="A24" s="229" t="s">
        <v>27</v>
      </c>
      <c r="B24" s="230" t="s">
        <v>30</v>
      </c>
      <c r="C24" s="239" t="s">
        <v>106</v>
      </c>
      <c r="D24" s="129"/>
      <c r="E24" s="119">
        <f>VLOOKUP(B24,projections1[[#All],[Country]:[Total 2024 Population Projection In Destination]],'Population Projections V1'!$E$20,FALSE)</f>
        <v>0</v>
      </c>
      <c r="F24" s="130"/>
      <c r="G24" s="131"/>
      <c r="H24" s="132"/>
      <c r="I24" s="133"/>
      <c r="J24" s="131"/>
      <c r="K24" s="134"/>
      <c r="L24" s="133"/>
      <c r="M24" s="135"/>
      <c r="N24" s="264">
        <f>VLOOKUP(B24,projections1[[#All],[Country]:[Total 2024 Affected Host Community]],'Population Projections V1'!$V$20,FALSE)</f>
        <v>0</v>
      </c>
      <c r="O24" s="136"/>
      <c r="P24" s="131"/>
      <c r="Q24" s="134"/>
      <c r="R24" s="133"/>
      <c r="S24" s="131"/>
      <c r="T24" s="134"/>
      <c r="U24" s="133"/>
    </row>
    <row r="25" spans="1:21" ht="23.4" customHeight="1" x14ac:dyDescent="0.3">
      <c r="A25" s="229" t="s">
        <v>27</v>
      </c>
      <c r="B25" s="230" t="s">
        <v>30</v>
      </c>
      <c r="C25" s="239" t="s">
        <v>107</v>
      </c>
      <c r="D25" s="129"/>
      <c r="E25" s="119">
        <f>VLOOKUP(B25,projections1[[#All],[Country]:[Total 2024 Population Projection In Destination]],'Population Projections V1'!$E$20,FALSE)</f>
        <v>0</v>
      </c>
      <c r="F25" s="130"/>
      <c r="G25" s="131"/>
      <c r="H25" s="132"/>
      <c r="I25" s="133"/>
      <c r="J25" s="131"/>
      <c r="K25" s="134"/>
      <c r="L25" s="133"/>
      <c r="M25" s="135"/>
      <c r="N25" s="264">
        <f>VLOOKUP(B25,projections1[[#All],[Country]:[Total 2024 Affected Host Community]],'Population Projections V1'!$V$20,FALSE)</f>
        <v>0</v>
      </c>
      <c r="O25" s="136"/>
      <c r="P25" s="131"/>
      <c r="Q25" s="134"/>
      <c r="R25" s="133"/>
      <c r="S25" s="131"/>
      <c r="T25" s="134"/>
      <c r="U25" s="133"/>
    </row>
    <row r="26" spans="1:21" ht="23.4" customHeight="1" x14ac:dyDescent="0.3">
      <c r="A26" s="229" t="s">
        <v>27</v>
      </c>
      <c r="B26" s="230" t="s">
        <v>30</v>
      </c>
      <c r="C26" s="239" t="s">
        <v>108</v>
      </c>
      <c r="D26" s="129"/>
      <c r="E26" s="119">
        <f>VLOOKUP(B26,projections1[[#All],[Country]:[Total 2024 Population Projection In Destination]],'Population Projections V1'!$E$20,FALSE)</f>
        <v>0</v>
      </c>
      <c r="F26" s="130"/>
      <c r="G26" s="131"/>
      <c r="H26" s="132"/>
      <c r="I26" s="133"/>
      <c r="J26" s="131"/>
      <c r="K26" s="134"/>
      <c r="L26" s="133"/>
      <c r="M26" s="135"/>
      <c r="N26" s="264">
        <f>VLOOKUP(B26,projections1[[#All],[Country]:[Total 2024 Affected Host Community]],'Population Projections V1'!$V$20,FALSE)</f>
        <v>0</v>
      </c>
      <c r="O26" s="136"/>
      <c r="P26" s="131"/>
      <c r="Q26" s="134"/>
      <c r="R26" s="133"/>
      <c r="S26" s="131"/>
      <c r="T26" s="134"/>
      <c r="U26" s="133"/>
    </row>
    <row r="27" spans="1:21" ht="23.4" customHeight="1" x14ac:dyDescent="0.3">
      <c r="A27" s="229" t="s">
        <v>27</v>
      </c>
      <c r="B27" s="230" t="s">
        <v>30</v>
      </c>
      <c r="C27" s="239" t="s">
        <v>109</v>
      </c>
      <c r="D27" s="129"/>
      <c r="E27" s="119">
        <f>VLOOKUP(B27,projections1[[#All],[Country]:[Total 2024 Population Projection In Destination]],'Population Projections V1'!$E$20,FALSE)</f>
        <v>0</v>
      </c>
      <c r="F27" s="130"/>
      <c r="G27" s="131"/>
      <c r="H27" s="132"/>
      <c r="I27" s="133"/>
      <c r="J27" s="131"/>
      <c r="K27" s="134"/>
      <c r="L27" s="133"/>
      <c r="M27" s="135"/>
      <c r="N27" s="264">
        <f>VLOOKUP(B27,projections1[[#All],[Country]:[Total 2024 Affected Host Community]],'Population Projections V1'!$V$20,FALSE)</f>
        <v>0</v>
      </c>
      <c r="O27" s="136"/>
      <c r="P27" s="131"/>
      <c r="Q27" s="134"/>
      <c r="R27" s="133"/>
      <c r="S27" s="131"/>
      <c r="T27" s="134"/>
      <c r="U27" s="133"/>
    </row>
    <row r="28" spans="1:21" ht="23.4" customHeight="1" x14ac:dyDescent="0.3">
      <c r="A28" s="229" t="s">
        <v>27</v>
      </c>
      <c r="B28" s="230" t="s">
        <v>31</v>
      </c>
      <c r="C28" s="239" t="s">
        <v>97</v>
      </c>
      <c r="D28" s="129"/>
      <c r="E28" s="119">
        <f>VLOOKUP(B28,projections1[[#All],[Country]:[Total 2024 Population Projection In Destination]],'Population Projections V1'!$E$20,FALSE)</f>
        <v>0</v>
      </c>
      <c r="F28" s="130"/>
      <c r="G28" s="131"/>
      <c r="H28" s="132"/>
      <c r="I28" s="133"/>
      <c r="J28" s="131"/>
      <c r="K28" s="134"/>
      <c r="L28" s="133"/>
      <c r="M28" s="135"/>
      <c r="N28" s="264">
        <f>VLOOKUP(B28,projections1[[#All],[Country]:[Total 2024 Affected Host Community]],'Population Projections V1'!$V$20,FALSE)</f>
        <v>0</v>
      </c>
      <c r="O28" s="136"/>
      <c r="P28" s="131"/>
      <c r="Q28" s="134"/>
      <c r="R28" s="133"/>
      <c r="S28" s="131"/>
      <c r="T28" s="134"/>
      <c r="U28" s="133"/>
    </row>
    <row r="29" spans="1:21" ht="23.4" customHeight="1" x14ac:dyDescent="0.3">
      <c r="A29" s="229" t="s">
        <v>27</v>
      </c>
      <c r="B29" s="230" t="s">
        <v>31</v>
      </c>
      <c r="C29" s="239" t="s">
        <v>98</v>
      </c>
      <c r="D29" s="129"/>
      <c r="E29" s="119">
        <f>VLOOKUP(B29,projections1[[#All],[Country]:[Total 2024 Population Projection In Destination]],'Population Projections V1'!$E$20,FALSE)</f>
        <v>0</v>
      </c>
      <c r="F29" s="130"/>
      <c r="G29" s="131"/>
      <c r="H29" s="132"/>
      <c r="I29" s="133"/>
      <c r="J29" s="131"/>
      <c r="K29" s="134"/>
      <c r="L29" s="133"/>
      <c r="M29" s="135"/>
      <c r="N29" s="264">
        <f>VLOOKUP(B29,projections1[[#All],[Country]:[Total 2024 Affected Host Community]],'Population Projections V1'!$V$20,FALSE)</f>
        <v>0</v>
      </c>
      <c r="O29" s="136"/>
      <c r="P29" s="131"/>
      <c r="Q29" s="134"/>
      <c r="R29" s="133"/>
      <c r="S29" s="131"/>
      <c r="T29" s="134"/>
      <c r="U29" s="133"/>
    </row>
    <row r="30" spans="1:21" ht="23.4" customHeight="1" x14ac:dyDescent="0.3">
      <c r="A30" s="229" t="s">
        <v>27</v>
      </c>
      <c r="B30" s="230" t="s">
        <v>31</v>
      </c>
      <c r="C30" s="239" t="s">
        <v>99</v>
      </c>
      <c r="D30" s="129"/>
      <c r="E30" s="119">
        <f>VLOOKUP(B30,projections1[[#All],[Country]:[Total 2024 Population Projection In Destination]],'Population Projections V1'!$E$20,FALSE)</f>
        <v>0</v>
      </c>
      <c r="F30" s="130"/>
      <c r="G30" s="131"/>
      <c r="H30" s="132"/>
      <c r="I30" s="133"/>
      <c r="J30" s="131"/>
      <c r="K30" s="134"/>
      <c r="L30" s="133"/>
      <c r="M30" s="135"/>
      <c r="N30" s="264">
        <f>VLOOKUP(B30,projections1[[#All],[Country]:[Total 2024 Affected Host Community]],'Population Projections V1'!$V$20,FALSE)</f>
        <v>0</v>
      </c>
      <c r="O30" s="136"/>
      <c r="P30" s="131"/>
      <c r="Q30" s="134"/>
      <c r="R30" s="133"/>
      <c r="S30" s="131"/>
      <c r="T30" s="134"/>
      <c r="U30" s="133"/>
    </row>
    <row r="31" spans="1:21" ht="23.4" customHeight="1" x14ac:dyDescent="0.3">
      <c r="A31" s="229" t="s">
        <v>27</v>
      </c>
      <c r="B31" s="230" t="s">
        <v>31</v>
      </c>
      <c r="C31" s="239" t="s">
        <v>100</v>
      </c>
      <c r="D31" s="129"/>
      <c r="E31" s="119">
        <f>VLOOKUP(B31,projections1[[#All],[Country]:[Total 2024 Population Projection In Destination]],'Population Projections V1'!$E$20,FALSE)</f>
        <v>0</v>
      </c>
      <c r="F31" s="130"/>
      <c r="G31" s="131"/>
      <c r="H31" s="132"/>
      <c r="I31" s="133"/>
      <c r="J31" s="131"/>
      <c r="K31" s="134"/>
      <c r="L31" s="133"/>
      <c r="M31" s="135"/>
      <c r="N31" s="264">
        <f>VLOOKUP(B31,projections1[[#All],[Country]:[Total 2024 Affected Host Community]],'Population Projections V1'!$V$20,FALSE)</f>
        <v>0</v>
      </c>
      <c r="O31" s="136"/>
      <c r="P31" s="131"/>
      <c r="Q31" s="134"/>
      <c r="R31" s="133"/>
      <c r="S31" s="131"/>
      <c r="T31" s="134"/>
      <c r="U31" s="133"/>
    </row>
    <row r="32" spans="1:21" ht="23.4" customHeight="1" x14ac:dyDescent="0.3">
      <c r="A32" s="229" t="s">
        <v>27</v>
      </c>
      <c r="B32" s="230" t="s">
        <v>31</v>
      </c>
      <c r="C32" s="239" t="s">
        <v>101</v>
      </c>
      <c r="D32" s="129"/>
      <c r="E32" s="119">
        <f>VLOOKUP(B32,projections1[[#All],[Country]:[Total 2024 Population Projection In Destination]],'Population Projections V1'!$E$20,FALSE)</f>
        <v>0</v>
      </c>
      <c r="F32" s="130"/>
      <c r="G32" s="131"/>
      <c r="H32" s="132"/>
      <c r="I32" s="133"/>
      <c r="J32" s="131"/>
      <c r="K32" s="134"/>
      <c r="L32" s="133"/>
      <c r="M32" s="135"/>
      <c r="N32" s="264">
        <f>VLOOKUP(B32,projections1[[#All],[Country]:[Total 2024 Affected Host Community]],'Population Projections V1'!$V$20,FALSE)</f>
        <v>0</v>
      </c>
      <c r="O32" s="136"/>
      <c r="P32" s="131"/>
      <c r="Q32" s="134"/>
      <c r="R32" s="133"/>
      <c r="S32" s="131"/>
      <c r="T32" s="134"/>
      <c r="U32" s="133"/>
    </row>
    <row r="33" spans="1:21" ht="23.4" customHeight="1" x14ac:dyDescent="0.3">
      <c r="A33" s="229" t="s">
        <v>27</v>
      </c>
      <c r="B33" s="230" t="s">
        <v>31</v>
      </c>
      <c r="C33" s="239" t="s">
        <v>102</v>
      </c>
      <c r="D33" s="129"/>
      <c r="E33" s="119">
        <f>VLOOKUP(B33,projections1[[#All],[Country]:[Total 2024 Population Projection In Destination]],'Population Projections V1'!$E$20,FALSE)</f>
        <v>0</v>
      </c>
      <c r="F33" s="130"/>
      <c r="G33" s="131"/>
      <c r="H33" s="132"/>
      <c r="I33" s="133"/>
      <c r="J33" s="131"/>
      <c r="K33" s="134"/>
      <c r="L33" s="133"/>
      <c r="M33" s="135"/>
      <c r="N33" s="264">
        <f>VLOOKUP(B33,projections1[[#All],[Country]:[Total 2024 Affected Host Community]],'Population Projections V1'!$V$20,FALSE)</f>
        <v>0</v>
      </c>
      <c r="O33" s="136"/>
      <c r="P33" s="131"/>
      <c r="Q33" s="134"/>
      <c r="R33" s="133"/>
      <c r="S33" s="131"/>
      <c r="T33" s="134"/>
      <c r="U33" s="133"/>
    </row>
    <row r="34" spans="1:21" ht="23.4" customHeight="1" x14ac:dyDescent="0.3">
      <c r="A34" s="229" t="s">
        <v>27</v>
      </c>
      <c r="B34" s="230" t="s">
        <v>31</v>
      </c>
      <c r="C34" s="239" t="s">
        <v>103</v>
      </c>
      <c r="D34" s="129"/>
      <c r="E34" s="119">
        <f>VLOOKUP(B34,projections1[[#All],[Country]:[Total 2024 Population Projection In Destination]],'Population Projections V1'!$E$20,FALSE)</f>
        <v>0</v>
      </c>
      <c r="F34" s="130"/>
      <c r="G34" s="131"/>
      <c r="H34" s="132"/>
      <c r="I34" s="133"/>
      <c r="J34" s="131"/>
      <c r="K34" s="134"/>
      <c r="L34" s="133"/>
      <c r="M34" s="135"/>
      <c r="N34" s="264">
        <f>VLOOKUP(B34,projections1[[#All],[Country]:[Total 2024 Affected Host Community]],'Population Projections V1'!$V$20,FALSE)</f>
        <v>0</v>
      </c>
      <c r="O34" s="136"/>
      <c r="P34" s="131"/>
      <c r="Q34" s="134"/>
      <c r="R34" s="133"/>
      <c r="S34" s="131"/>
      <c r="T34" s="134"/>
      <c r="U34" s="133"/>
    </row>
    <row r="35" spans="1:21" ht="23.4" customHeight="1" x14ac:dyDescent="0.3">
      <c r="A35" s="229" t="s">
        <v>27</v>
      </c>
      <c r="B35" s="230" t="s">
        <v>31</v>
      </c>
      <c r="C35" s="239" t="s">
        <v>104</v>
      </c>
      <c r="D35" s="129"/>
      <c r="E35" s="119">
        <f>VLOOKUP(B35,projections1[[#All],[Country]:[Total 2024 Population Projection In Destination]],'Population Projections V1'!$E$20,FALSE)</f>
        <v>0</v>
      </c>
      <c r="F35" s="130"/>
      <c r="G35" s="131"/>
      <c r="H35" s="132"/>
      <c r="I35" s="133"/>
      <c r="J35" s="131"/>
      <c r="K35" s="134"/>
      <c r="L35" s="133"/>
      <c r="M35" s="135"/>
      <c r="N35" s="264">
        <f>VLOOKUP(B35,projections1[[#All],[Country]:[Total 2024 Affected Host Community]],'Population Projections V1'!$V$20,FALSE)</f>
        <v>0</v>
      </c>
      <c r="O35" s="136"/>
      <c r="P35" s="131"/>
      <c r="Q35" s="134"/>
      <c r="R35" s="133"/>
      <c r="S35" s="131"/>
      <c r="T35" s="134"/>
      <c r="U35" s="133"/>
    </row>
    <row r="36" spans="1:21" ht="23.4" customHeight="1" x14ac:dyDescent="0.3">
      <c r="A36" s="229" t="s">
        <v>27</v>
      </c>
      <c r="B36" s="230" t="s">
        <v>31</v>
      </c>
      <c r="C36" s="239" t="s">
        <v>105</v>
      </c>
      <c r="D36" s="129"/>
      <c r="E36" s="119">
        <f>VLOOKUP(B36,projections1[[#All],[Country]:[Total 2024 Population Projection In Destination]],'Population Projections V1'!$E$20,FALSE)</f>
        <v>0</v>
      </c>
      <c r="F36" s="130"/>
      <c r="G36" s="131"/>
      <c r="H36" s="132"/>
      <c r="I36" s="133"/>
      <c r="J36" s="131"/>
      <c r="K36" s="134"/>
      <c r="L36" s="133"/>
      <c r="M36" s="135"/>
      <c r="N36" s="264">
        <f>VLOOKUP(B36,projections1[[#All],[Country]:[Total 2024 Affected Host Community]],'Population Projections V1'!$V$20,FALSE)</f>
        <v>0</v>
      </c>
      <c r="O36" s="136"/>
      <c r="P36" s="131"/>
      <c r="Q36" s="134"/>
      <c r="R36" s="133"/>
      <c r="S36" s="131"/>
      <c r="T36" s="134"/>
      <c r="U36" s="133"/>
    </row>
    <row r="37" spans="1:21" ht="23.4" customHeight="1" x14ac:dyDescent="0.3">
      <c r="A37" s="229" t="s">
        <v>27</v>
      </c>
      <c r="B37" s="230" t="s">
        <v>31</v>
      </c>
      <c r="C37" s="239" t="s">
        <v>106</v>
      </c>
      <c r="D37" s="129"/>
      <c r="E37" s="119">
        <f>VLOOKUP(B37,projections1[[#All],[Country]:[Total 2024 Population Projection In Destination]],'Population Projections V1'!$E$20,FALSE)</f>
        <v>0</v>
      </c>
      <c r="F37" s="130"/>
      <c r="G37" s="131"/>
      <c r="H37" s="132"/>
      <c r="I37" s="133"/>
      <c r="J37" s="131"/>
      <c r="K37" s="134"/>
      <c r="L37" s="133"/>
      <c r="M37" s="135"/>
      <c r="N37" s="264">
        <f>VLOOKUP(B37,projections1[[#All],[Country]:[Total 2024 Affected Host Community]],'Population Projections V1'!$V$20,FALSE)</f>
        <v>0</v>
      </c>
      <c r="O37" s="136"/>
      <c r="P37" s="131"/>
      <c r="Q37" s="134"/>
      <c r="R37" s="133"/>
      <c r="S37" s="131"/>
      <c r="T37" s="134"/>
      <c r="U37" s="133"/>
    </row>
    <row r="38" spans="1:21" ht="23.4" customHeight="1" x14ac:dyDescent="0.3">
      <c r="A38" s="229" t="s">
        <v>27</v>
      </c>
      <c r="B38" s="230" t="s">
        <v>31</v>
      </c>
      <c r="C38" s="239" t="s">
        <v>107</v>
      </c>
      <c r="D38" s="129"/>
      <c r="E38" s="119">
        <f>VLOOKUP(B38,projections1[[#All],[Country]:[Total 2024 Population Projection In Destination]],'Population Projections V1'!$E$20,FALSE)</f>
        <v>0</v>
      </c>
      <c r="F38" s="130"/>
      <c r="G38" s="131"/>
      <c r="H38" s="132"/>
      <c r="I38" s="133"/>
      <c r="J38" s="131"/>
      <c r="K38" s="134"/>
      <c r="L38" s="133"/>
      <c r="M38" s="135"/>
      <c r="N38" s="264">
        <f>VLOOKUP(B38,projections1[[#All],[Country]:[Total 2024 Affected Host Community]],'Population Projections V1'!$V$20,FALSE)</f>
        <v>0</v>
      </c>
      <c r="O38" s="136"/>
      <c r="P38" s="131"/>
      <c r="Q38" s="134"/>
      <c r="R38" s="133"/>
      <c r="S38" s="131"/>
      <c r="T38" s="134"/>
      <c r="U38" s="133"/>
    </row>
    <row r="39" spans="1:21" ht="23.4" customHeight="1" x14ac:dyDescent="0.3">
      <c r="A39" s="229" t="s">
        <v>27</v>
      </c>
      <c r="B39" s="230" t="s">
        <v>31</v>
      </c>
      <c r="C39" s="239" t="s">
        <v>108</v>
      </c>
      <c r="D39" s="129"/>
      <c r="E39" s="119">
        <f>VLOOKUP(B39,projections1[[#All],[Country]:[Total 2024 Population Projection In Destination]],'Population Projections V1'!$E$20,FALSE)</f>
        <v>0</v>
      </c>
      <c r="F39" s="130"/>
      <c r="G39" s="131"/>
      <c r="H39" s="132"/>
      <c r="I39" s="133"/>
      <c r="J39" s="131"/>
      <c r="K39" s="134"/>
      <c r="L39" s="133"/>
      <c r="M39" s="135"/>
      <c r="N39" s="264">
        <f>VLOOKUP(B39,projections1[[#All],[Country]:[Total 2024 Affected Host Community]],'Population Projections V1'!$V$20,FALSE)</f>
        <v>0</v>
      </c>
      <c r="O39" s="136"/>
      <c r="P39" s="131"/>
      <c r="Q39" s="134"/>
      <c r="R39" s="133"/>
      <c r="S39" s="131"/>
      <c r="T39" s="134"/>
      <c r="U39" s="133"/>
    </row>
    <row r="40" spans="1:21" ht="23.4" customHeight="1" x14ac:dyDescent="0.3">
      <c r="A40" s="229" t="s">
        <v>27</v>
      </c>
      <c r="B40" s="230" t="s">
        <v>31</v>
      </c>
      <c r="C40" s="239" t="s">
        <v>109</v>
      </c>
      <c r="D40" s="129"/>
      <c r="E40" s="119">
        <f>VLOOKUP(B40,projections1[[#All],[Country]:[Total 2024 Population Projection In Destination]],'Population Projections V1'!$E$20,FALSE)</f>
        <v>0</v>
      </c>
      <c r="F40" s="130"/>
      <c r="G40" s="131"/>
      <c r="H40" s="132"/>
      <c r="I40" s="133"/>
      <c r="J40" s="131"/>
      <c r="K40" s="134"/>
      <c r="L40" s="133"/>
      <c r="M40" s="135"/>
      <c r="N40" s="264">
        <f>VLOOKUP(B40,projections1[[#All],[Country]:[Total 2024 Affected Host Community]],'Population Projections V1'!$V$20,FALSE)</f>
        <v>0</v>
      </c>
      <c r="O40" s="136"/>
      <c r="P40" s="131"/>
      <c r="Q40" s="134"/>
      <c r="R40" s="133"/>
      <c r="S40" s="131"/>
      <c r="T40" s="134"/>
      <c r="U40" s="133"/>
    </row>
    <row r="41" spans="1:21" ht="23.4" customHeight="1" x14ac:dyDescent="0.3">
      <c r="A41" s="229" t="s">
        <v>27</v>
      </c>
      <c r="B41" s="230" t="s">
        <v>32</v>
      </c>
      <c r="C41" s="239" t="s">
        <v>97</v>
      </c>
      <c r="D41" s="129"/>
      <c r="E41" s="119">
        <f>VLOOKUP(B41,projections1[[#All],[Country]:[Total 2024 Population Projection In Destination]],'Population Projections V1'!$E$20,FALSE)</f>
        <v>0</v>
      </c>
      <c r="F41" s="130"/>
      <c r="G41" s="131"/>
      <c r="H41" s="132"/>
      <c r="I41" s="133"/>
      <c r="J41" s="131"/>
      <c r="K41" s="134"/>
      <c r="L41" s="133"/>
      <c r="M41" s="135"/>
      <c r="N41" s="264">
        <f>VLOOKUP(B41,projections1[[#All],[Country]:[Total 2024 Affected Host Community]],'Population Projections V1'!$V$20,FALSE)</f>
        <v>0</v>
      </c>
      <c r="O41" s="136"/>
      <c r="P41" s="131"/>
      <c r="Q41" s="134"/>
      <c r="R41" s="133"/>
      <c r="S41" s="131"/>
      <c r="T41" s="134"/>
      <c r="U41" s="133"/>
    </row>
    <row r="42" spans="1:21" ht="23.4" customHeight="1" x14ac:dyDescent="0.3">
      <c r="A42" s="229" t="s">
        <v>27</v>
      </c>
      <c r="B42" s="230" t="s">
        <v>32</v>
      </c>
      <c r="C42" s="239" t="s">
        <v>98</v>
      </c>
      <c r="D42" s="129"/>
      <c r="E42" s="119">
        <f>VLOOKUP(B42,projections1[[#All],[Country]:[Total 2024 Population Projection In Destination]],'Population Projections V1'!$E$20,FALSE)</f>
        <v>0</v>
      </c>
      <c r="F42" s="130"/>
      <c r="G42" s="131"/>
      <c r="H42" s="132"/>
      <c r="I42" s="133"/>
      <c r="J42" s="131"/>
      <c r="K42" s="134"/>
      <c r="L42" s="133"/>
      <c r="M42" s="135"/>
      <c r="N42" s="264">
        <f>VLOOKUP(B42,projections1[[#All],[Country]:[Total 2024 Affected Host Community]],'Population Projections V1'!$V$20,FALSE)</f>
        <v>0</v>
      </c>
      <c r="O42" s="136"/>
      <c r="P42" s="131"/>
      <c r="Q42" s="134"/>
      <c r="R42" s="133"/>
      <c r="S42" s="131"/>
      <c r="T42" s="134"/>
      <c r="U42" s="133"/>
    </row>
    <row r="43" spans="1:21" ht="23.4" customHeight="1" x14ac:dyDescent="0.3">
      <c r="A43" s="229" t="s">
        <v>27</v>
      </c>
      <c r="B43" s="230" t="s">
        <v>32</v>
      </c>
      <c r="C43" s="239" t="s">
        <v>99</v>
      </c>
      <c r="D43" s="129"/>
      <c r="E43" s="119">
        <f>VLOOKUP(B43,projections1[[#All],[Country]:[Total 2024 Population Projection In Destination]],'Population Projections V1'!$E$20,FALSE)</f>
        <v>0</v>
      </c>
      <c r="F43" s="130"/>
      <c r="G43" s="131"/>
      <c r="H43" s="132"/>
      <c r="I43" s="133"/>
      <c r="J43" s="131"/>
      <c r="K43" s="134"/>
      <c r="L43" s="133"/>
      <c r="M43" s="135"/>
      <c r="N43" s="264">
        <f>VLOOKUP(B43,projections1[[#All],[Country]:[Total 2024 Affected Host Community]],'Population Projections V1'!$V$20,FALSE)</f>
        <v>0</v>
      </c>
      <c r="O43" s="136"/>
      <c r="P43" s="131"/>
      <c r="Q43" s="134"/>
      <c r="R43" s="133"/>
      <c r="S43" s="131"/>
      <c r="T43" s="134"/>
      <c r="U43" s="133"/>
    </row>
    <row r="44" spans="1:21" ht="23.4" customHeight="1" x14ac:dyDescent="0.3">
      <c r="A44" s="229" t="s">
        <v>27</v>
      </c>
      <c r="B44" s="230" t="s">
        <v>32</v>
      </c>
      <c r="C44" s="239" t="s">
        <v>100</v>
      </c>
      <c r="D44" s="129"/>
      <c r="E44" s="119">
        <f>VLOOKUP(B44,projections1[[#All],[Country]:[Total 2024 Population Projection In Destination]],'Population Projections V1'!$E$20,FALSE)</f>
        <v>0</v>
      </c>
      <c r="F44" s="130"/>
      <c r="G44" s="131"/>
      <c r="H44" s="132"/>
      <c r="I44" s="133"/>
      <c r="J44" s="131"/>
      <c r="K44" s="134"/>
      <c r="L44" s="133"/>
      <c r="M44" s="135"/>
      <c r="N44" s="264">
        <f>VLOOKUP(B44,projections1[[#All],[Country]:[Total 2024 Affected Host Community]],'Population Projections V1'!$V$20,FALSE)</f>
        <v>0</v>
      </c>
      <c r="O44" s="136"/>
      <c r="P44" s="131"/>
      <c r="Q44" s="134"/>
      <c r="R44" s="133"/>
      <c r="S44" s="131"/>
      <c r="T44" s="134"/>
      <c r="U44" s="133"/>
    </row>
    <row r="45" spans="1:21" ht="23.4" customHeight="1" x14ac:dyDescent="0.3">
      <c r="A45" s="229" t="s">
        <v>27</v>
      </c>
      <c r="B45" s="230" t="s">
        <v>32</v>
      </c>
      <c r="C45" s="239" t="s">
        <v>101</v>
      </c>
      <c r="D45" s="129"/>
      <c r="E45" s="119">
        <f>VLOOKUP(B45,projections1[[#All],[Country]:[Total 2024 Population Projection In Destination]],'Population Projections V1'!$E$20,FALSE)</f>
        <v>0</v>
      </c>
      <c r="F45" s="130"/>
      <c r="G45" s="131"/>
      <c r="H45" s="132"/>
      <c r="I45" s="133"/>
      <c r="J45" s="131"/>
      <c r="K45" s="134"/>
      <c r="L45" s="133"/>
      <c r="M45" s="135"/>
      <c r="N45" s="264">
        <f>VLOOKUP(B45,projections1[[#All],[Country]:[Total 2024 Affected Host Community]],'Population Projections V1'!$V$20,FALSE)</f>
        <v>0</v>
      </c>
      <c r="O45" s="136"/>
      <c r="P45" s="131"/>
      <c r="Q45" s="134"/>
      <c r="R45" s="133"/>
      <c r="S45" s="131"/>
      <c r="T45" s="134"/>
      <c r="U45" s="133"/>
    </row>
    <row r="46" spans="1:21" ht="23.4" customHeight="1" x14ac:dyDescent="0.3">
      <c r="A46" s="229" t="s">
        <v>27</v>
      </c>
      <c r="B46" s="230" t="s">
        <v>32</v>
      </c>
      <c r="C46" s="239" t="s">
        <v>102</v>
      </c>
      <c r="D46" s="129"/>
      <c r="E46" s="119">
        <f>VLOOKUP(B46,projections1[[#All],[Country]:[Total 2024 Population Projection In Destination]],'Population Projections V1'!$E$20,FALSE)</f>
        <v>0</v>
      </c>
      <c r="F46" s="130"/>
      <c r="G46" s="131"/>
      <c r="H46" s="132"/>
      <c r="I46" s="133"/>
      <c r="J46" s="131"/>
      <c r="K46" s="134"/>
      <c r="L46" s="133"/>
      <c r="M46" s="135"/>
      <c r="N46" s="264">
        <f>VLOOKUP(B46,projections1[[#All],[Country]:[Total 2024 Affected Host Community]],'Population Projections V1'!$V$20,FALSE)</f>
        <v>0</v>
      </c>
      <c r="O46" s="136"/>
      <c r="P46" s="131"/>
      <c r="Q46" s="134"/>
      <c r="R46" s="133"/>
      <c r="S46" s="131"/>
      <c r="T46" s="134"/>
      <c r="U46" s="133"/>
    </row>
    <row r="47" spans="1:21" ht="23.4" customHeight="1" x14ac:dyDescent="0.3">
      <c r="A47" s="229" t="s">
        <v>27</v>
      </c>
      <c r="B47" s="230" t="s">
        <v>32</v>
      </c>
      <c r="C47" s="239" t="s">
        <v>103</v>
      </c>
      <c r="D47" s="129"/>
      <c r="E47" s="119">
        <f>VLOOKUP(B47,projections1[[#All],[Country]:[Total 2024 Population Projection In Destination]],'Population Projections V1'!$E$20,FALSE)</f>
        <v>0</v>
      </c>
      <c r="F47" s="130"/>
      <c r="G47" s="131"/>
      <c r="H47" s="132"/>
      <c r="I47" s="133"/>
      <c r="J47" s="131"/>
      <c r="K47" s="134"/>
      <c r="L47" s="133"/>
      <c r="M47" s="135"/>
      <c r="N47" s="264">
        <f>VLOOKUP(B47,projections1[[#All],[Country]:[Total 2024 Affected Host Community]],'Population Projections V1'!$V$20,FALSE)</f>
        <v>0</v>
      </c>
      <c r="O47" s="136"/>
      <c r="P47" s="131"/>
      <c r="Q47" s="134"/>
      <c r="R47" s="133"/>
      <c r="S47" s="131"/>
      <c r="T47" s="134"/>
      <c r="U47" s="133"/>
    </row>
    <row r="48" spans="1:21" ht="23.4" customHeight="1" x14ac:dyDescent="0.3">
      <c r="A48" s="229" t="s">
        <v>27</v>
      </c>
      <c r="B48" s="230" t="s">
        <v>32</v>
      </c>
      <c r="C48" s="239" t="s">
        <v>104</v>
      </c>
      <c r="D48" s="129"/>
      <c r="E48" s="119">
        <f>VLOOKUP(B48,projections1[[#All],[Country]:[Total 2024 Population Projection In Destination]],'Population Projections V1'!$E$20,FALSE)</f>
        <v>0</v>
      </c>
      <c r="F48" s="130"/>
      <c r="G48" s="131"/>
      <c r="H48" s="132"/>
      <c r="I48" s="133"/>
      <c r="J48" s="131"/>
      <c r="K48" s="134"/>
      <c r="L48" s="133"/>
      <c r="M48" s="135"/>
      <c r="N48" s="264">
        <f>VLOOKUP(B48,projections1[[#All],[Country]:[Total 2024 Affected Host Community]],'Population Projections V1'!$V$20,FALSE)</f>
        <v>0</v>
      </c>
      <c r="O48" s="136"/>
      <c r="P48" s="131"/>
      <c r="Q48" s="134"/>
      <c r="R48" s="133"/>
      <c r="S48" s="131"/>
      <c r="T48" s="134"/>
      <c r="U48" s="133"/>
    </row>
    <row r="49" spans="1:21" ht="23.4" customHeight="1" x14ac:dyDescent="0.3">
      <c r="A49" s="229" t="s">
        <v>27</v>
      </c>
      <c r="B49" s="230" t="s">
        <v>32</v>
      </c>
      <c r="C49" s="239" t="s">
        <v>105</v>
      </c>
      <c r="D49" s="129"/>
      <c r="E49" s="119">
        <f>VLOOKUP(B49,projections1[[#All],[Country]:[Total 2024 Population Projection In Destination]],'Population Projections V1'!$E$20,FALSE)</f>
        <v>0</v>
      </c>
      <c r="F49" s="130"/>
      <c r="G49" s="131"/>
      <c r="H49" s="132"/>
      <c r="I49" s="133"/>
      <c r="J49" s="131"/>
      <c r="K49" s="134"/>
      <c r="L49" s="133"/>
      <c r="M49" s="135"/>
      <c r="N49" s="264">
        <f>VLOOKUP(B49,projections1[[#All],[Country]:[Total 2024 Affected Host Community]],'Population Projections V1'!$V$20,FALSE)</f>
        <v>0</v>
      </c>
      <c r="O49" s="136"/>
      <c r="P49" s="131"/>
      <c r="Q49" s="134"/>
      <c r="R49" s="133"/>
      <c r="S49" s="131"/>
      <c r="T49" s="134"/>
      <c r="U49" s="133"/>
    </row>
    <row r="50" spans="1:21" ht="23.4" customHeight="1" x14ac:dyDescent="0.3">
      <c r="A50" s="229" t="s">
        <v>27</v>
      </c>
      <c r="B50" s="230" t="s">
        <v>32</v>
      </c>
      <c r="C50" s="239" t="s">
        <v>106</v>
      </c>
      <c r="D50" s="129"/>
      <c r="E50" s="119">
        <f>VLOOKUP(B50,projections1[[#All],[Country]:[Total 2024 Population Projection In Destination]],'Population Projections V1'!$E$20,FALSE)</f>
        <v>0</v>
      </c>
      <c r="F50" s="130"/>
      <c r="G50" s="131"/>
      <c r="H50" s="132"/>
      <c r="I50" s="133"/>
      <c r="J50" s="131"/>
      <c r="K50" s="134"/>
      <c r="L50" s="133"/>
      <c r="M50" s="135"/>
      <c r="N50" s="264">
        <f>VLOOKUP(B50,projections1[[#All],[Country]:[Total 2024 Affected Host Community]],'Population Projections V1'!$V$20,FALSE)</f>
        <v>0</v>
      </c>
      <c r="O50" s="136"/>
      <c r="P50" s="131"/>
      <c r="Q50" s="134"/>
      <c r="R50" s="133"/>
      <c r="S50" s="131"/>
      <c r="T50" s="134"/>
      <c r="U50" s="133"/>
    </row>
    <row r="51" spans="1:21" ht="23.4" customHeight="1" x14ac:dyDescent="0.3">
      <c r="A51" s="229" t="s">
        <v>27</v>
      </c>
      <c r="B51" s="230" t="s">
        <v>32</v>
      </c>
      <c r="C51" s="239" t="s">
        <v>107</v>
      </c>
      <c r="D51" s="129"/>
      <c r="E51" s="119">
        <f>VLOOKUP(B51,projections1[[#All],[Country]:[Total 2024 Population Projection In Destination]],'Population Projections V1'!$E$20,FALSE)</f>
        <v>0</v>
      </c>
      <c r="F51" s="130"/>
      <c r="G51" s="131"/>
      <c r="H51" s="132"/>
      <c r="I51" s="133"/>
      <c r="J51" s="131"/>
      <c r="K51" s="134"/>
      <c r="L51" s="133"/>
      <c r="M51" s="135"/>
      <c r="N51" s="264">
        <f>VLOOKUP(B51,projections1[[#All],[Country]:[Total 2024 Affected Host Community]],'Population Projections V1'!$V$20,FALSE)</f>
        <v>0</v>
      </c>
      <c r="O51" s="136"/>
      <c r="P51" s="131"/>
      <c r="Q51" s="134"/>
      <c r="R51" s="133"/>
      <c r="S51" s="131"/>
      <c r="T51" s="134"/>
      <c r="U51" s="133"/>
    </row>
    <row r="52" spans="1:21" ht="23.4" customHeight="1" x14ac:dyDescent="0.3">
      <c r="A52" s="229" t="s">
        <v>27</v>
      </c>
      <c r="B52" s="230" t="s">
        <v>32</v>
      </c>
      <c r="C52" s="239" t="s">
        <v>108</v>
      </c>
      <c r="D52" s="129"/>
      <c r="E52" s="119">
        <f>VLOOKUP(B52,projections1[[#All],[Country]:[Total 2024 Population Projection In Destination]],'Population Projections V1'!$E$20,FALSE)</f>
        <v>0</v>
      </c>
      <c r="F52" s="130"/>
      <c r="G52" s="131"/>
      <c r="H52" s="132"/>
      <c r="I52" s="133"/>
      <c r="J52" s="131"/>
      <c r="K52" s="134"/>
      <c r="L52" s="133"/>
      <c r="M52" s="135"/>
      <c r="N52" s="264">
        <f>VLOOKUP(B52,projections1[[#All],[Country]:[Total 2024 Affected Host Community]],'Population Projections V1'!$V$20,FALSE)</f>
        <v>0</v>
      </c>
      <c r="O52" s="136"/>
      <c r="P52" s="131"/>
      <c r="Q52" s="134"/>
      <c r="R52" s="133"/>
      <c r="S52" s="131"/>
      <c r="T52" s="134"/>
      <c r="U52" s="133"/>
    </row>
    <row r="53" spans="1:21" ht="23.4" customHeight="1" x14ac:dyDescent="0.3">
      <c r="A53" s="229" t="s">
        <v>27</v>
      </c>
      <c r="B53" s="230" t="s">
        <v>32</v>
      </c>
      <c r="C53" s="239" t="s">
        <v>109</v>
      </c>
      <c r="D53" s="129"/>
      <c r="E53" s="119">
        <f>VLOOKUP(B53,projections1[[#All],[Country]:[Total 2024 Population Projection In Destination]],'Population Projections V1'!$E$20,FALSE)</f>
        <v>0</v>
      </c>
      <c r="F53" s="130"/>
      <c r="G53" s="131"/>
      <c r="H53" s="132"/>
      <c r="I53" s="133"/>
      <c r="J53" s="131"/>
      <c r="K53" s="134"/>
      <c r="L53" s="133"/>
      <c r="M53" s="135"/>
      <c r="N53" s="264">
        <f>VLOOKUP(B53,projections1[[#All],[Country]:[Total 2024 Affected Host Community]],'Population Projections V1'!$V$20,FALSE)</f>
        <v>0</v>
      </c>
      <c r="O53" s="136"/>
      <c r="P53" s="131"/>
      <c r="Q53" s="134"/>
      <c r="R53" s="133"/>
      <c r="S53" s="131"/>
      <c r="T53" s="134"/>
      <c r="U53" s="133"/>
    </row>
    <row r="54" spans="1:21" ht="23.4" customHeight="1" x14ac:dyDescent="0.3">
      <c r="A54" s="229" t="s">
        <v>27</v>
      </c>
      <c r="B54" s="230" t="s">
        <v>33</v>
      </c>
      <c r="C54" s="239" t="s">
        <v>97</v>
      </c>
      <c r="D54" s="129"/>
      <c r="E54" s="119">
        <f>VLOOKUP(B54,projections1[[#All],[Country]:[Total 2024 Population Projection In Destination]],'Population Projections V1'!$E$20,FALSE)</f>
        <v>0</v>
      </c>
      <c r="F54" s="130"/>
      <c r="G54" s="131"/>
      <c r="H54" s="132"/>
      <c r="I54" s="133"/>
      <c r="J54" s="131"/>
      <c r="K54" s="134"/>
      <c r="L54" s="133"/>
      <c r="M54" s="135"/>
      <c r="N54" s="264">
        <f>VLOOKUP(B54,projections1[[#All],[Country]:[Total 2024 Affected Host Community]],'Population Projections V1'!$V$20,FALSE)</f>
        <v>0</v>
      </c>
      <c r="O54" s="136"/>
      <c r="P54" s="131"/>
      <c r="Q54" s="134"/>
      <c r="R54" s="133"/>
      <c r="S54" s="131"/>
      <c r="T54" s="134"/>
      <c r="U54" s="133"/>
    </row>
    <row r="55" spans="1:21" ht="23.4" customHeight="1" x14ac:dyDescent="0.3">
      <c r="A55" s="229" t="s">
        <v>27</v>
      </c>
      <c r="B55" s="230" t="s">
        <v>33</v>
      </c>
      <c r="C55" s="239" t="s">
        <v>98</v>
      </c>
      <c r="D55" s="129"/>
      <c r="E55" s="119">
        <f>VLOOKUP(B55,projections1[[#All],[Country]:[Total 2024 Population Projection In Destination]],'Population Projections V1'!$E$20,FALSE)</f>
        <v>0</v>
      </c>
      <c r="F55" s="130"/>
      <c r="G55" s="131"/>
      <c r="H55" s="132"/>
      <c r="I55" s="133"/>
      <c r="J55" s="131"/>
      <c r="K55" s="134"/>
      <c r="L55" s="133"/>
      <c r="M55" s="135"/>
      <c r="N55" s="264">
        <f>VLOOKUP(B55,projections1[[#All],[Country]:[Total 2024 Affected Host Community]],'Population Projections V1'!$V$20,FALSE)</f>
        <v>0</v>
      </c>
      <c r="O55" s="136"/>
      <c r="P55" s="131"/>
      <c r="Q55" s="134"/>
      <c r="R55" s="133"/>
      <c r="S55" s="131"/>
      <c r="T55" s="134"/>
      <c r="U55" s="133"/>
    </row>
    <row r="56" spans="1:21" ht="23.4" customHeight="1" x14ac:dyDescent="0.3">
      <c r="A56" s="229" t="s">
        <v>27</v>
      </c>
      <c r="B56" s="230" t="s">
        <v>33</v>
      </c>
      <c r="C56" s="239" t="s">
        <v>99</v>
      </c>
      <c r="D56" s="129"/>
      <c r="E56" s="119">
        <f>VLOOKUP(B56,projections1[[#All],[Country]:[Total 2024 Population Projection In Destination]],'Population Projections V1'!$E$20,FALSE)</f>
        <v>0</v>
      </c>
      <c r="F56" s="130"/>
      <c r="G56" s="131"/>
      <c r="H56" s="132"/>
      <c r="I56" s="133"/>
      <c r="J56" s="131"/>
      <c r="K56" s="134"/>
      <c r="L56" s="133"/>
      <c r="M56" s="135"/>
      <c r="N56" s="264">
        <f>VLOOKUP(B56,projections1[[#All],[Country]:[Total 2024 Affected Host Community]],'Population Projections V1'!$V$20,FALSE)</f>
        <v>0</v>
      </c>
      <c r="O56" s="136"/>
      <c r="P56" s="131"/>
      <c r="Q56" s="134"/>
      <c r="R56" s="133"/>
      <c r="S56" s="131"/>
      <c r="T56" s="134"/>
      <c r="U56" s="133"/>
    </row>
    <row r="57" spans="1:21" ht="23.4" customHeight="1" x14ac:dyDescent="0.3">
      <c r="A57" s="229" t="s">
        <v>27</v>
      </c>
      <c r="B57" s="230" t="s">
        <v>33</v>
      </c>
      <c r="C57" s="239" t="s">
        <v>100</v>
      </c>
      <c r="D57" s="129"/>
      <c r="E57" s="119">
        <f>VLOOKUP(B57,projections1[[#All],[Country]:[Total 2024 Population Projection In Destination]],'Population Projections V1'!$E$20,FALSE)</f>
        <v>0</v>
      </c>
      <c r="F57" s="130"/>
      <c r="G57" s="131"/>
      <c r="H57" s="132"/>
      <c r="I57" s="133"/>
      <c r="J57" s="131"/>
      <c r="K57" s="134"/>
      <c r="L57" s="133"/>
      <c r="M57" s="135"/>
      <c r="N57" s="264">
        <f>VLOOKUP(B57,projections1[[#All],[Country]:[Total 2024 Affected Host Community]],'Population Projections V1'!$V$20,FALSE)</f>
        <v>0</v>
      </c>
      <c r="O57" s="136"/>
      <c r="P57" s="131"/>
      <c r="Q57" s="134"/>
      <c r="R57" s="133"/>
      <c r="S57" s="131"/>
      <c r="T57" s="134"/>
      <c r="U57" s="133"/>
    </row>
    <row r="58" spans="1:21" ht="23.4" customHeight="1" x14ac:dyDescent="0.3">
      <c r="A58" s="229" t="s">
        <v>27</v>
      </c>
      <c r="B58" s="230" t="s">
        <v>33</v>
      </c>
      <c r="C58" s="239" t="s">
        <v>101</v>
      </c>
      <c r="D58" s="129"/>
      <c r="E58" s="119">
        <f>VLOOKUP(B58,projections1[[#All],[Country]:[Total 2024 Population Projection In Destination]],'Population Projections V1'!$E$20,FALSE)</f>
        <v>0</v>
      </c>
      <c r="F58" s="130"/>
      <c r="G58" s="131"/>
      <c r="H58" s="132"/>
      <c r="I58" s="133"/>
      <c r="J58" s="131"/>
      <c r="K58" s="134"/>
      <c r="L58" s="133"/>
      <c r="M58" s="135"/>
      <c r="N58" s="264">
        <f>VLOOKUP(B58,projections1[[#All],[Country]:[Total 2024 Affected Host Community]],'Population Projections V1'!$V$20,FALSE)</f>
        <v>0</v>
      </c>
      <c r="O58" s="136"/>
      <c r="P58" s="131"/>
      <c r="Q58" s="134"/>
      <c r="R58" s="133"/>
      <c r="S58" s="131"/>
      <c r="T58" s="134"/>
      <c r="U58" s="133"/>
    </row>
    <row r="59" spans="1:21" ht="23.4" customHeight="1" x14ac:dyDescent="0.3">
      <c r="A59" s="229" t="s">
        <v>27</v>
      </c>
      <c r="B59" s="230" t="s">
        <v>33</v>
      </c>
      <c r="C59" s="239" t="s">
        <v>102</v>
      </c>
      <c r="D59" s="129"/>
      <c r="E59" s="119">
        <f>VLOOKUP(B59,projections1[[#All],[Country]:[Total 2024 Population Projection In Destination]],'Population Projections V1'!$E$20,FALSE)</f>
        <v>0</v>
      </c>
      <c r="F59" s="130"/>
      <c r="G59" s="131"/>
      <c r="H59" s="132"/>
      <c r="I59" s="133"/>
      <c r="J59" s="131"/>
      <c r="K59" s="134"/>
      <c r="L59" s="133"/>
      <c r="M59" s="135"/>
      <c r="N59" s="264">
        <f>VLOOKUP(B59,projections1[[#All],[Country]:[Total 2024 Affected Host Community]],'Population Projections V1'!$V$20,FALSE)</f>
        <v>0</v>
      </c>
      <c r="O59" s="136"/>
      <c r="P59" s="131"/>
      <c r="Q59" s="134"/>
      <c r="R59" s="133"/>
      <c r="S59" s="131"/>
      <c r="T59" s="134"/>
      <c r="U59" s="133"/>
    </row>
    <row r="60" spans="1:21" ht="23.4" customHeight="1" x14ac:dyDescent="0.3">
      <c r="A60" s="229" t="s">
        <v>27</v>
      </c>
      <c r="B60" s="230" t="s">
        <v>33</v>
      </c>
      <c r="C60" s="239" t="s">
        <v>103</v>
      </c>
      <c r="D60" s="129"/>
      <c r="E60" s="119">
        <f>VLOOKUP(B60,projections1[[#All],[Country]:[Total 2024 Population Projection In Destination]],'Population Projections V1'!$E$20,FALSE)</f>
        <v>0</v>
      </c>
      <c r="F60" s="130"/>
      <c r="G60" s="131"/>
      <c r="H60" s="132"/>
      <c r="I60" s="133"/>
      <c r="J60" s="131"/>
      <c r="K60" s="134"/>
      <c r="L60" s="133"/>
      <c r="M60" s="135"/>
      <c r="N60" s="264">
        <f>VLOOKUP(B60,projections1[[#All],[Country]:[Total 2024 Affected Host Community]],'Population Projections V1'!$V$20,FALSE)</f>
        <v>0</v>
      </c>
      <c r="O60" s="136"/>
      <c r="P60" s="131"/>
      <c r="Q60" s="134"/>
      <c r="R60" s="133"/>
      <c r="S60" s="131"/>
      <c r="T60" s="134"/>
      <c r="U60" s="133"/>
    </row>
    <row r="61" spans="1:21" ht="23.4" customHeight="1" x14ac:dyDescent="0.3">
      <c r="A61" s="229" t="s">
        <v>27</v>
      </c>
      <c r="B61" s="230" t="s">
        <v>33</v>
      </c>
      <c r="C61" s="239" t="s">
        <v>104</v>
      </c>
      <c r="D61" s="129"/>
      <c r="E61" s="119">
        <f>VLOOKUP(B61,projections1[[#All],[Country]:[Total 2024 Population Projection In Destination]],'Population Projections V1'!$E$20,FALSE)</f>
        <v>0</v>
      </c>
      <c r="F61" s="130"/>
      <c r="G61" s="131"/>
      <c r="H61" s="132"/>
      <c r="I61" s="133"/>
      <c r="J61" s="131"/>
      <c r="K61" s="134"/>
      <c r="L61" s="133"/>
      <c r="M61" s="135"/>
      <c r="N61" s="264">
        <f>VLOOKUP(B61,projections1[[#All],[Country]:[Total 2024 Affected Host Community]],'Population Projections V1'!$V$20,FALSE)</f>
        <v>0</v>
      </c>
      <c r="O61" s="136"/>
      <c r="P61" s="131"/>
      <c r="Q61" s="134"/>
      <c r="R61" s="133"/>
      <c r="S61" s="131"/>
      <c r="T61" s="134"/>
      <c r="U61" s="133"/>
    </row>
    <row r="62" spans="1:21" ht="23.4" customHeight="1" x14ac:dyDescent="0.3">
      <c r="A62" s="229" t="s">
        <v>27</v>
      </c>
      <c r="B62" s="230" t="s">
        <v>33</v>
      </c>
      <c r="C62" s="239" t="s">
        <v>105</v>
      </c>
      <c r="D62" s="129"/>
      <c r="E62" s="119">
        <f>VLOOKUP(B62,projections1[[#All],[Country]:[Total 2024 Population Projection In Destination]],'Population Projections V1'!$E$20,FALSE)</f>
        <v>0</v>
      </c>
      <c r="F62" s="130"/>
      <c r="G62" s="131"/>
      <c r="H62" s="132"/>
      <c r="I62" s="133"/>
      <c r="J62" s="131"/>
      <c r="K62" s="134"/>
      <c r="L62" s="133"/>
      <c r="M62" s="135"/>
      <c r="N62" s="264">
        <f>VLOOKUP(B62,projections1[[#All],[Country]:[Total 2024 Affected Host Community]],'Population Projections V1'!$V$20,FALSE)</f>
        <v>0</v>
      </c>
      <c r="O62" s="136"/>
      <c r="P62" s="131"/>
      <c r="Q62" s="134"/>
      <c r="R62" s="133"/>
      <c r="S62" s="131"/>
      <c r="T62" s="134"/>
      <c r="U62" s="133"/>
    </row>
    <row r="63" spans="1:21" ht="23.4" customHeight="1" x14ac:dyDescent="0.3">
      <c r="A63" s="229" t="s">
        <v>27</v>
      </c>
      <c r="B63" s="230" t="s">
        <v>33</v>
      </c>
      <c r="C63" s="239" t="s">
        <v>106</v>
      </c>
      <c r="D63" s="129"/>
      <c r="E63" s="119">
        <f>VLOOKUP(B63,projections1[[#All],[Country]:[Total 2024 Population Projection In Destination]],'Population Projections V1'!$E$20,FALSE)</f>
        <v>0</v>
      </c>
      <c r="F63" s="130"/>
      <c r="G63" s="131"/>
      <c r="H63" s="132"/>
      <c r="I63" s="133"/>
      <c r="J63" s="131"/>
      <c r="K63" s="134"/>
      <c r="L63" s="133"/>
      <c r="M63" s="135"/>
      <c r="N63" s="264">
        <f>VLOOKUP(B63,projections1[[#All],[Country]:[Total 2024 Affected Host Community]],'Population Projections V1'!$V$20,FALSE)</f>
        <v>0</v>
      </c>
      <c r="O63" s="136"/>
      <c r="P63" s="131"/>
      <c r="Q63" s="134"/>
      <c r="R63" s="133"/>
      <c r="S63" s="131"/>
      <c r="T63" s="134"/>
      <c r="U63" s="133"/>
    </row>
    <row r="64" spans="1:21" ht="23.4" customHeight="1" x14ac:dyDescent="0.3">
      <c r="A64" s="229" t="s">
        <v>27</v>
      </c>
      <c r="B64" s="230" t="s">
        <v>33</v>
      </c>
      <c r="C64" s="239" t="s">
        <v>107</v>
      </c>
      <c r="D64" s="129"/>
      <c r="E64" s="119">
        <f>VLOOKUP(B64,projections1[[#All],[Country]:[Total 2024 Population Projection In Destination]],'Population Projections V1'!$E$20,FALSE)</f>
        <v>0</v>
      </c>
      <c r="F64" s="130"/>
      <c r="G64" s="131"/>
      <c r="H64" s="132"/>
      <c r="I64" s="133"/>
      <c r="J64" s="131"/>
      <c r="K64" s="134"/>
      <c r="L64" s="133"/>
      <c r="M64" s="135"/>
      <c r="N64" s="264">
        <f>VLOOKUP(B64,projections1[[#All],[Country]:[Total 2024 Affected Host Community]],'Population Projections V1'!$V$20,FALSE)</f>
        <v>0</v>
      </c>
      <c r="O64" s="136"/>
      <c r="P64" s="131"/>
      <c r="Q64" s="134"/>
      <c r="R64" s="133"/>
      <c r="S64" s="131"/>
      <c r="T64" s="134"/>
      <c r="U64" s="133"/>
    </row>
    <row r="65" spans="1:21" ht="23.4" customHeight="1" x14ac:dyDescent="0.3">
      <c r="A65" s="229" t="s">
        <v>27</v>
      </c>
      <c r="B65" s="230" t="s">
        <v>33</v>
      </c>
      <c r="C65" s="239" t="s">
        <v>108</v>
      </c>
      <c r="D65" s="129"/>
      <c r="E65" s="119">
        <f>VLOOKUP(B65,projections1[[#All],[Country]:[Total 2024 Population Projection In Destination]],'Population Projections V1'!$E$20,FALSE)</f>
        <v>0</v>
      </c>
      <c r="F65" s="130"/>
      <c r="G65" s="131"/>
      <c r="H65" s="132"/>
      <c r="I65" s="133"/>
      <c r="J65" s="131"/>
      <c r="K65" s="134"/>
      <c r="L65" s="133"/>
      <c r="M65" s="135"/>
      <c r="N65" s="264">
        <f>VLOOKUP(B65,projections1[[#All],[Country]:[Total 2024 Affected Host Community]],'Population Projections V1'!$V$20,FALSE)</f>
        <v>0</v>
      </c>
      <c r="O65" s="136"/>
      <c r="P65" s="131"/>
      <c r="Q65" s="134"/>
      <c r="R65" s="133"/>
      <c r="S65" s="131"/>
      <c r="T65" s="134"/>
      <c r="U65" s="133"/>
    </row>
    <row r="66" spans="1:21" ht="23.4" customHeight="1" x14ac:dyDescent="0.3">
      <c r="A66" s="229" t="s">
        <v>27</v>
      </c>
      <c r="B66" s="230" t="s">
        <v>33</v>
      </c>
      <c r="C66" s="239" t="s">
        <v>109</v>
      </c>
      <c r="D66" s="129"/>
      <c r="E66" s="119">
        <f>VLOOKUP(B66,projections1[[#All],[Country]:[Total 2024 Population Projection In Destination]],'Population Projections V1'!$E$20,FALSE)</f>
        <v>0</v>
      </c>
      <c r="F66" s="130"/>
      <c r="G66" s="131"/>
      <c r="H66" s="132"/>
      <c r="I66" s="133"/>
      <c r="J66" s="131"/>
      <c r="K66" s="134"/>
      <c r="L66" s="133"/>
      <c r="M66" s="135"/>
      <c r="N66" s="264">
        <f>VLOOKUP(B66,projections1[[#All],[Country]:[Total 2024 Affected Host Community]],'Population Projections V1'!$V$20,FALSE)</f>
        <v>0</v>
      </c>
      <c r="O66" s="136"/>
      <c r="P66" s="131"/>
      <c r="Q66" s="134"/>
      <c r="R66" s="133"/>
      <c r="S66" s="131"/>
      <c r="T66" s="134"/>
      <c r="U66" s="133"/>
    </row>
    <row r="67" spans="1:21" ht="23.4" customHeight="1" x14ac:dyDescent="0.3">
      <c r="A67" s="229" t="s">
        <v>27</v>
      </c>
      <c r="B67" s="230" t="s">
        <v>34</v>
      </c>
      <c r="C67" s="239" t="s">
        <v>97</v>
      </c>
      <c r="D67" s="129"/>
      <c r="E67" s="119">
        <f>VLOOKUP(B67,projections1[[#All],[Country]:[Total 2024 Population Projection In Destination]],'Population Projections V1'!$E$20,FALSE)</f>
        <v>0</v>
      </c>
      <c r="F67" s="130"/>
      <c r="G67" s="124"/>
      <c r="H67" s="241"/>
      <c r="I67" s="126"/>
      <c r="J67" s="131"/>
      <c r="K67" s="134"/>
      <c r="L67" s="133"/>
      <c r="M67" s="135"/>
      <c r="N67" s="264">
        <f>VLOOKUP(B67,projections1[[#All],[Country]:[Total 2024 Affected Host Community]],'Population Projections V1'!$V$20,FALSE)</f>
        <v>0</v>
      </c>
      <c r="O67" s="136"/>
      <c r="P67" s="131"/>
      <c r="Q67" s="134"/>
      <c r="R67" s="133"/>
      <c r="S67" s="131"/>
      <c r="T67" s="134"/>
      <c r="U67" s="133"/>
    </row>
    <row r="68" spans="1:21" ht="23.4" customHeight="1" x14ac:dyDescent="0.3">
      <c r="A68" s="229" t="s">
        <v>27</v>
      </c>
      <c r="B68" s="230" t="s">
        <v>34</v>
      </c>
      <c r="C68" s="239" t="s">
        <v>98</v>
      </c>
      <c r="D68" s="129"/>
      <c r="E68" s="119">
        <f>VLOOKUP(B68,projections1[[#All],[Country]:[Total 2024 Population Projection In Destination]],'Population Projections V1'!$E$20,FALSE)</f>
        <v>0</v>
      </c>
      <c r="F68" s="130"/>
      <c r="G68" s="124"/>
      <c r="H68" s="241"/>
      <c r="I68" s="126"/>
      <c r="J68" s="131"/>
      <c r="K68" s="134"/>
      <c r="L68" s="133"/>
      <c r="M68" s="135"/>
      <c r="N68" s="264">
        <f>VLOOKUP(B68,projections1[[#All],[Country]:[Total 2024 Affected Host Community]],'Population Projections V1'!$V$20,FALSE)</f>
        <v>0</v>
      </c>
      <c r="O68" s="136"/>
      <c r="P68" s="131"/>
      <c r="Q68" s="134"/>
      <c r="R68" s="133"/>
      <c r="S68" s="131"/>
      <c r="T68" s="134"/>
      <c r="U68" s="133"/>
    </row>
    <row r="69" spans="1:21" ht="23.4" customHeight="1" x14ac:dyDescent="0.3">
      <c r="A69" s="229" t="s">
        <v>27</v>
      </c>
      <c r="B69" s="230" t="s">
        <v>34</v>
      </c>
      <c r="C69" s="239" t="s">
        <v>99</v>
      </c>
      <c r="D69" s="129"/>
      <c r="E69" s="119">
        <f>VLOOKUP(B69,projections1[[#All],[Country]:[Total 2024 Population Projection In Destination]],'Population Projections V1'!$E$20,FALSE)</f>
        <v>0</v>
      </c>
      <c r="F69" s="130"/>
      <c r="G69" s="124"/>
      <c r="H69" s="241"/>
      <c r="I69" s="126"/>
      <c r="J69" s="131"/>
      <c r="K69" s="134"/>
      <c r="L69" s="133"/>
      <c r="M69" s="135"/>
      <c r="N69" s="264">
        <f>VLOOKUP(B69,projections1[[#All],[Country]:[Total 2024 Affected Host Community]],'Population Projections V1'!$V$20,FALSE)</f>
        <v>0</v>
      </c>
      <c r="O69" s="136"/>
      <c r="P69" s="131"/>
      <c r="Q69" s="134"/>
      <c r="R69" s="133"/>
      <c r="S69" s="131"/>
      <c r="T69" s="134"/>
      <c r="U69" s="133"/>
    </row>
    <row r="70" spans="1:21" ht="23.4" customHeight="1" x14ac:dyDescent="0.3">
      <c r="A70" s="229" t="s">
        <v>27</v>
      </c>
      <c r="B70" s="230" t="s">
        <v>34</v>
      </c>
      <c r="C70" s="239" t="s">
        <v>100</v>
      </c>
      <c r="D70" s="129"/>
      <c r="E70" s="119">
        <f>VLOOKUP(B70,projections1[[#All],[Country]:[Total 2024 Population Projection In Destination]],'Population Projections V1'!$E$20,FALSE)</f>
        <v>0</v>
      </c>
      <c r="F70" s="130"/>
      <c r="G70" s="124"/>
      <c r="H70" s="241"/>
      <c r="I70" s="126"/>
      <c r="J70" s="131"/>
      <c r="K70" s="134"/>
      <c r="L70" s="133"/>
      <c r="M70" s="135"/>
      <c r="N70" s="264">
        <f>VLOOKUP(B70,projections1[[#All],[Country]:[Total 2024 Affected Host Community]],'Population Projections V1'!$V$20,FALSE)</f>
        <v>0</v>
      </c>
      <c r="O70" s="136"/>
      <c r="P70" s="131"/>
      <c r="Q70" s="134"/>
      <c r="R70" s="133"/>
      <c r="S70" s="131"/>
      <c r="T70" s="134"/>
      <c r="U70" s="133"/>
    </row>
    <row r="71" spans="1:21" ht="23.4" customHeight="1" x14ac:dyDescent="0.3">
      <c r="A71" s="229" t="s">
        <v>27</v>
      </c>
      <c r="B71" s="230" t="s">
        <v>34</v>
      </c>
      <c r="C71" s="239" t="s">
        <v>101</v>
      </c>
      <c r="D71" s="129"/>
      <c r="E71" s="119">
        <f>VLOOKUP(B71,projections1[[#All],[Country]:[Total 2024 Population Projection In Destination]],'Population Projections V1'!$E$20,FALSE)</f>
        <v>0</v>
      </c>
      <c r="F71" s="130"/>
      <c r="G71" s="124"/>
      <c r="H71" s="241"/>
      <c r="I71" s="126"/>
      <c r="J71" s="131"/>
      <c r="K71" s="134"/>
      <c r="L71" s="133"/>
      <c r="M71" s="135"/>
      <c r="N71" s="264">
        <f>VLOOKUP(B71,projections1[[#All],[Country]:[Total 2024 Affected Host Community]],'Population Projections V1'!$V$20,FALSE)</f>
        <v>0</v>
      </c>
      <c r="O71" s="136"/>
      <c r="P71" s="131"/>
      <c r="Q71" s="134"/>
      <c r="R71" s="133"/>
      <c r="S71" s="131"/>
      <c r="T71" s="134"/>
      <c r="U71" s="133"/>
    </row>
    <row r="72" spans="1:21" ht="23.4" customHeight="1" x14ac:dyDescent="0.3">
      <c r="A72" s="229" t="s">
        <v>27</v>
      </c>
      <c r="B72" s="230" t="s">
        <v>34</v>
      </c>
      <c r="C72" s="239" t="s">
        <v>102</v>
      </c>
      <c r="D72" s="129"/>
      <c r="E72" s="119">
        <f>VLOOKUP(B72,projections1[[#All],[Country]:[Total 2024 Population Projection In Destination]],'Population Projections V1'!$E$20,FALSE)</f>
        <v>0</v>
      </c>
      <c r="F72" s="130"/>
      <c r="G72" s="124"/>
      <c r="H72" s="241"/>
      <c r="I72" s="126"/>
      <c r="J72" s="131"/>
      <c r="K72" s="134"/>
      <c r="L72" s="133"/>
      <c r="M72" s="135"/>
      <c r="N72" s="264">
        <f>VLOOKUP(B72,projections1[[#All],[Country]:[Total 2024 Affected Host Community]],'Population Projections V1'!$V$20,FALSE)</f>
        <v>0</v>
      </c>
      <c r="O72" s="136"/>
      <c r="P72" s="131"/>
      <c r="Q72" s="134"/>
      <c r="R72" s="133"/>
      <c r="S72" s="131"/>
      <c r="T72" s="134"/>
      <c r="U72" s="133"/>
    </row>
    <row r="73" spans="1:21" ht="23.4" customHeight="1" x14ac:dyDescent="0.3">
      <c r="A73" s="229" t="s">
        <v>27</v>
      </c>
      <c r="B73" s="230" t="s">
        <v>34</v>
      </c>
      <c r="C73" s="239" t="s">
        <v>103</v>
      </c>
      <c r="D73" s="129"/>
      <c r="E73" s="119">
        <f>VLOOKUP(B73,projections1[[#All],[Country]:[Total 2024 Population Projection In Destination]],'Population Projections V1'!$E$20,FALSE)</f>
        <v>0</v>
      </c>
      <c r="F73" s="130"/>
      <c r="G73" s="124"/>
      <c r="H73" s="241"/>
      <c r="I73" s="126"/>
      <c r="J73" s="131"/>
      <c r="K73" s="134"/>
      <c r="L73" s="133"/>
      <c r="M73" s="135"/>
      <c r="N73" s="264">
        <f>VLOOKUP(B73,projections1[[#All],[Country]:[Total 2024 Affected Host Community]],'Population Projections V1'!$V$20,FALSE)</f>
        <v>0</v>
      </c>
      <c r="O73" s="136"/>
      <c r="P73" s="131"/>
      <c r="Q73" s="134"/>
      <c r="R73" s="133"/>
      <c r="S73" s="131"/>
      <c r="T73" s="134"/>
      <c r="U73" s="133"/>
    </row>
    <row r="74" spans="1:21" ht="23.4" customHeight="1" x14ac:dyDescent="0.3">
      <c r="A74" s="229" t="s">
        <v>27</v>
      </c>
      <c r="B74" s="230" t="s">
        <v>34</v>
      </c>
      <c r="C74" s="239" t="s">
        <v>104</v>
      </c>
      <c r="D74" s="129"/>
      <c r="E74" s="119">
        <f>VLOOKUP(B74,projections1[[#All],[Country]:[Total 2024 Population Projection In Destination]],'Population Projections V1'!$E$20,FALSE)</f>
        <v>0</v>
      </c>
      <c r="F74" s="130"/>
      <c r="G74" s="124"/>
      <c r="H74" s="241"/>
      <c r="I74" s="126"/>
      <c r="J74" s="131"/>
      <c r="K74" s="134"/>
      <c r="L74" s="133"/>
      <c r="M74" s="135"/>
      <c r="N74" s="264">
        <f>VLOOKUP(B74,projections1[[#All],[Country]:[Total 2024 Affected Host Community]],'Population Projections V1'!$V$20,FALSE)</f>
        <v>0</v>
      </c>
      <c r="O74" s="136"/>
      <c r="P74" s="131"/>
      <c r="Q74" s="134"/>
      <c r="R74" s="133"/>
      <c r="S74" s="131"/>
      <c r="T74" s="134"/>
      <c r="U74" s="133"/>
    </row>
    <row r="75" spans="1:21" ht="23.4" customHeight="1" x14ac:dyDescent="0.3">
      <c r="A75" s="229" t="s">
        <v>27</v>
      </c>
      <c r="B75" s="230" t="s">
        <v>34</v>
      </c>
      <c r="C75" s="239" t="s">
        <v>105</v>
      </c>
      <c r="D75" s="129"/>
      <c r="E75" s="119">
        <f>VLOOKUP(B75,projections1[[#All],[Country]:[Total 2024 Population Projection In Destination]],'Population Projections V1'!$E$20,FALSE)</f>
        <v>0</v>
      </c>
      <c r="F75" s="130"/>
      <c r="G75" s="124"/>
      <c r="H75" s="241"/>
      <c r="I75" s="126"/>
      <c r="J75" s="131"/>
      <c r="K75" s="134"/>
      <c r="L75" s="133"/>
      <c r="M75" s="135"/>
      <c r="N75" s="264">
        <f>VLOOKUP(B75,projections1[[#All],[Country]:[Total 2024 Affected Host Community]],'Population Projections V1'!$V$20,FALSE)</f>
        <v>0</v>
      </c>
      <c r="O75" s="136"/>
      <c r="P75" s="131"/>
      <c r="Q75" s="134"/>
      <c r="R75" s="133"/>
      <c r="S75" s="131"/>
      <c r="T75" s="134"/>
      <c r="U75" s="133"/>
    </row>
    <row r="76" spans="1:21" ht="23.4" customHeight="1" x14ac:dyDescent="0.3">
      <c r="A76" s="229" t="s">
        <v>27</v>
      </c>
      <c r="B76" s="230" t="s">
        <v>34</v>
      </c>
      <c r="C76" s="239" t="s">
        <v>106</v>
      </c>
      <c r="D76" s="129"/>
      <c r="E76" s="119">
        <f>VLOOKUP(B76,projections1[[#All],[Country]:[Total 2024 Population Projection In Destination]],'Population Projections V1'!$E$20,FALSE)</f>
        <v>0</v>
      </c>
      <c r="F76" s="130"/>
      <c r="G76" s="124"/>
      <c r="H76" s="241"/>
      <c r="I76" s="126"/>
      <c r="J76" s="131"/>
      <c r="K76" s="134"/>
      <c r="L76" s="133"/>
      <c r="M76" s="135"/>
      <c r="N76" s="264">
        <f>VLOOKUP(B76,projections1[[#All],[Country]:[Total 2024 Affected Host Community]],'Population Projections V1'!$V$20,FALSE)</f>
        <v>0</v>
      </c>
      <c r="O76" s="136"/>
      <c r="P76" s="131"/>
      <c r="Q76" s="134"/>
      <c r="R76" s="133"/>
      <c r="S76" s="131"/>
      <c r="T76" s="134"/>
      <c r="U76" s="133"/>
    </row>
    <row r="77" spans="1:21" ht="23.4" customHeight="1" x14ac:dyDescent="0.3">
      <c r="A77" s="229" t="s">
        <v>27</v>
      </c>
      <c r="B77" s="230" t="s">
        <v>34</v>
      </c>
      <c r="C77" s="239" t="s">
        <v>107</v>
      </c>
      <c r="D77" s="129"/>
      <c r="E77" s="119">
        <f>VLOOKUP(B77,projections1[[#All],[Country]:[Total 2024 Population Projection In Destination]],'Population Projections V1'!$E$20,FALSE)</f>
        <v>0</v>
      </c>
      <c r="F77" s="130"/>
      <c r="G77" s="124"/>
      <c r="H77" s="241"/>
      <c r="I77" s="126"/>
      <c r="J77" s="131"/>
      <c r="K77" s="134"/>
      <c r="L77" s="133"/>
      <c r="M77" s="135"/>
      <c r="N77" s="264">
        <f>VLOOKUP(B77,projections1[[#All],[Country]:[Total 2024 Affected Host Community]],'Population Projections V1'!$V$20,FALSE)</f>
        <v>0</v>
      </c>
      <c r="O77" s="136"/>
      <c r="P77" s="131"/>
      <c r="Q77" s="134"/>
      <c r="R77" s="133"/>
      <c r="S77" s="131"/>
      <c r="T77" s="134"/>
      <c r="U77" s="133"/>
    </row>
    <row r="78" spans="1:21" ht="23.4" customHeight="1" x14ac:dyDescent="0.3">
      <c r="A78" s="229" t="s">
        <v>27</v>
      </c>
      <c r="B78" s="230" t="s">
        <v>34</v>
      </c>
      <c r="C78" s="239" t="s">
        <v>108</v>
      </c>
      <c r="D78" s="129"/>
      <c r="E78" s="119">
        <f>VLOOKUP(B78,projections1[[#All],[Country]:[Total 2024 Population Projection In Destination]],'Population Projections V1'!$E$20,FALSE)</f>
        <v>0</v>
      </c>
      <c r="F78" s="130"/>
      <c r="G78" s="124"/>
      <c r="H78" s="241"/>
      <c r="I78" s="126"/>
      <c r="J78" s="131"/>
      <c r="K78" s="134"/>
      <c r="L78" s="133"/>
      <c r="M78" s="135"/>
      <c r="N78" s="264">
        <f>VLOOKUP(B78,projections1[[#All],[Country]:[Total 2024 Affected Host Community]],'Population Projections V1'!$V$20,FALSE)</f>
        <v>0</v>
      </c>
      <c r="O78" s="136"/>
      <c r="P78" s="131"/>
      <c r="Q78" s="134"/>
      <c r="R78" s="133"/>
      <c r="S78" s="131"/>
      <c r="T78" s="134"/>
      <c r="U78" s="133"/>
    </row>
    <row r="79" spans="1:21" ht="23.4" customHeight="1" x14ac:dyDescent="0.3">
      <c r="A79" s="229" t="s">
        <v>27</v>
      </c>
      <c r="B79" s="230" t="s">
        <v>34</v>
      </c>
      <c r="C79" s="239" t="s">
        <v>109</v>
      </c>
      <c r="D79" s="129"/>
      <c r="E79" s="119">
        <f>VLOOKUP(B79,projections1[[#All],[Country]:[Total 2024 Population Projection In Destination]],'Population Projections V1'!$E$20,FALSE)</f>
        <v>0</v>
      </c>
      <c r="F79" s="130"/>
      <c r="G79" s="124"/>
      <c r="H79" s="241"/>
      <c r="I79" s="126"/>
      <c r="J79" s="131"/>
      <c r="K79" s="134"/>
      <c r="L79" s="133"/>
      <c r="M79" s="135"/>
      <c r="N79" s="264">
        <f>VLOOKUP(B79,projections1[[#All],[Country]:[Total 2024 Affected Host Community]],'Population Projections V1'!$V$20,FALSE)</f>
        <v>0</v>
      </c>
      <c r="O79" s="136"/>
      <c r="P79" s="131"/>
      <c r="Q79" s="134"/>
      <c r="R79" s="133"/>
      <c r="S79" s="131"/>
      <c r="T79" s="134"/>
      <c r="U79" s="133"/>
    </row>
    <row r="80" spans="1:21" ht="23.4" customHeight="1" x14ac:dyDescent="0.3">
      <c r="A80" s="229" t="s">
        <v>35</v>
      </c>
      <c r="B80" s="230" t="s">
        <v>36</v>
      </c>
      <c r="C80" s="239" t="s">
        <v>97</v>
      </c>
      <c r="D80" s="129"/>
      <c r="E80" s="119">
        <f>VLOOKUP(B80,projections1[[#All],[Country]:[Total 2024 Population Projection In Destination]],'Population Projections V1'!$E$20,FALSE)</f>
        <v>0</v>
      </c>
      <c r="F80" s="130"/>
      <c r="G80" s="121"/>
      <c r="H80" s="122">
        <f>VLOOKUP(B80,projections1[[#All],[Country]:[Total 2024 In Transit VEN]],'Population Projections V1'!$H$20,FALSE)</f>
        <v>0</v>
      </c>
      <c r="I80" s="123"/>
      <c r="J80" s="178"/>
      <c r="K80" s="179">
        <f>VLOOKUP(B80,projections1[[#All],[Country]:[Total 2024 In Transit Other Nationalities]],'Population Projections V1'!$S$20,FALSE)</f>
        <v>0</v>
      </c>
      <c r="L80" s="180"/>
      <c r="M80" s="137"/>
      <c r="N80" s="264">
        <f>VLOOKUP(B80,projections1[[#All],[Country]:[Total 2024 Affected Host Community]],'Population Projections V1'!$V$20,FALSE)</f>
        <v>0</v>
      </c>
      <c r="O80" s="138"/>
      <c r="P80" s="131"/>
      <c r="Q80" s="134"/>
      <c r="R80" s="133"/>
      <c r="S80" s="131"/>
      <c r="T80" s="134"/>
      <c r="U80" s="133"/>
    </row>
    <row r="81" spans="1:21" ht="23.4" customHeight="1" x14ac:dyDescent="0.3">
      <c r="A81" s="229" t="s">
        <v>35</v>
      </c>
      <c r="B81" s="230" t="s">
        <v>36</v>
      </c>
      <c r="C81" s="239" t="s">
        <v>98</v>
      </c>
      <c r="D81" s="129"/>
      <c r="E81" s="119">
        <f>VLOOKUP(B81,projections1[[#All],[Country]:[Total 2024 Population Projection In Destination]],'Population Projections V1'!$E$20,FALSE)</f>
        <v>0</v>
      </c>
      <c r="F81" s="130"/>
      <c r="G81" s="121"/>
      <c r="H81" s="122">
        <f>VLOOKUP(B81,projections1[[#All],[Country]:[Total 2024 In Transit VEN]],'Population Projections V1'!$H$20,FALSE)</f>
        <v>0</v>
      </c>
      <c r="I81" s="123"/>
      <c r="J81" s="178"/>
      <c r="K81" s="179">
        <f>VLOOKUP(B81,projections1[[#All],[Country]:[Total 2024 In Transit Other Nationalities]],'Population Projections V1'!$S$20,FALSE)</f>
        <v>0</v>
      </c>
      <c r="L81" s="180"/>
      <c r="M81" s="137"/>
      <c r="N81" s="264">
        <f>VLOOKUP(B81,projections1[[#All],[Country]:[Total 2024 Affected Host Community]],'Population Projections V1'!$V$20,FALSE)</f>
        <v>0</v>
      </c>
      <c r="O81" s="138"/>
      <c r="P81" s="131"/>
      <c r="Q81" s="134"/>
      <c r="R81" s="133"/>
      <c r="S81" s="131"/>
      <c r="T81" s="134"/>
      <c r="U81" s="133"/>
    </row>
    <row r="82" spans="1:21" ht="23.4" customHeight="1" x14ac:dyDescent="0.3">
      <c r="A82" s="229" t="s">
        <v>35</v>
      </c>
      <c r="B82" s="230" t="s">
        <v>36</v>
      </c>
      <c r="C82" s="239" t="s">
        <v>99</v>
      </c>
      <c r="D82" s="129"/>
      <c r="E82" s="119">
        <f>VLOOKUP(B82,projections1[[#All],[Country]:[Total 2024 Population Projection In Destination]],'Population Projections V1'!$E$20,FALSE)</f>
        <v>0</v>
      </c>
      <c r="F82" s="130"/>
      <c r="G82" s="121"/>
      <c r="H82" s="122">
        <f>VLOOKUP(B82,projections1[[#All],[Country]:[Total 2024 In Transit VEN]],'Population Projections V1'!$H$20,FALSE)</f>
        <v>0</v>
      </c>
      <c r="I82" s="123"/>
      <c r="J82" s="178"/>
      <c r="K82" s="179">
        <f>VLOOKUP(B82,projections1[[#All],[Country]:[Total 2024 In Transit Other Nationalities]],'Population Projections V1'!$S$20,FALSE)</f>
        <v>0</v>
      </c>
      <c r="L82" s="180"/>
      <c r="M82" s="137"/>
      <c r="N82" s="264">
        <f>VLOOKUP(B82,projections1[[#All],[Country]:[Total 2024 Affected Host Community]],'Population Projections V1'!$V$20,FALSE)</f>
        <v>0</v>
      </c>
      <c r="O82" s="138"/>
      <c r="P82" s="131"/>
      <c r="Q82" s="134"/>
      <c r="R82" s="133"/>
      <c r="S82" s="131"/>
      <c r="T82" s="134"/>
      <c r="U82" s="133"/>
    </row>
    <row r="83" spans="1:21" ht="23.4" customHeight="1" x14ac:dyDescent="0.3">
      <c r="A83" s="229" t="s">
        <v>35</v>
      </c>
      <c r="B83" s="230" t="s">
        <v>36</v>
      </c>
      <c r="C83" s="239" t="s">
        <v>100</v>
      </c>
      <c r="D83" s="129"/>
      <c r="E83" s="119">
        <f>VLOOKUP(B83,projections1[[#All],[Country]:[Total 2024 Population Projection In Destination]],'Population Projections V1'!$E$20,FALSE)</f>
        <v>0</v>
      </c>
      <c r="F83" s="130"/>
      <c r="G83" s="121"/>
      <c r="H83" s="122">
        <f>VLOOKUP(B83,projections1[[#All],[Country]:[Total 2024 In Transit VEN]],'Population Projections V1'!$H$20,FALSE)</f>
        <v>0</v>
      </c>
      <c r="I83" s="123"/>
      <c r="J83" s="178"/>
      <c r="K83" s="179">
        <f>VLOOKUP(B83,projections1[[#All],[Country]:[Total 2024 In Transit Other Nationalities]],'Population Projections V1'!$S$20,FALSE)</f>
        <v>0</v>
      </c>
      <c r="L83" s="180"/>
      <c r="M83" s="137"/>
      <c r="N83" s="264">
        <f>VLOOKUP(B83,projections1[[#All],[Country]:[Total 2024 Affected Host Community]],'Population Projections V1'!$V$20,FALSE)</f>
        <v>0</v>
      </c>
      <c r="O83" s="138"/>
      <c r="P83" s="131"/>
      <c r="Q83" s="134"/>
      <c r="R83" s="133"/>
      <c r="S83" s="131"/>
      <c r="T83" s="134"/>
      <c r="U83" s="133"/>
    </row>
    <row r="84" spans="1:21" ht="23.4" customHeight="1" x14ac:dyDescent="0.3">
      <c r="A84" s="229" t="s">
        <v>35</v>
      </c>
      <c r="B84" s="230" t="s">
        <v>36</v>
      </c>
      <c r="C84" s="239" t="s">
        <v>101</v>
      </c>
      <c r="D84" s="129"/>
      <c r="E84" s="119">
        <f>VLOOKUP(B84,projections1[[#All],[Country]:[Total 2024 Population Projection In Destination]],'Population Projections V1'!$E$20,FALSE)</f>
        <v>0</v>
      </c>
      <c r="F84" s="130"/>
      <c r="G84" s="121"/>
      <c r="H84" s="122">
        <f>VLOOKUP(B84,projections1[[#All],[Country]:[Total 2024 In Transit VEN]],'Population Projections V1'!$H$20,FALSE)</f>
        <v>0</v>
      </c>
      <c r="I84" s="123"/>
      <c r="J84" s="178"/>
      <c r="K84" s="179">
        <f>VLOOKUP(B84,projections1[[#All],[Country]:[Total 2024 In Transit Other Nationalities]],'Population Projections V1'!$S$20,FALSE)</f>
        <v>0</v>
      </c>
      <c r="L84" s="180"/>
      <c r="M84" s="137"/>
      <c r="N84" s="264">
        <f>VLOOKUP(B84,projections1[[#All],[Country]:[Total 2024 Affected Host Community]],'Population Projections V1'!$V$20,FALSE)</f>
        <v>0</v>
      </c>
      <c r="O84" s="138"/>
      <c r="P84" s="131"/>
      <c r="Q84" s="134"/>
      <c r="R84" s="133"/>
      <c r="S84" s="131"/>
      <c r="T84" s="134"/>
      <c r="U84" s="133"/>
    </row>
    <row r="85" spans="1:21" ht="23.4" customHeight="1" x14ac:dyDescent="0.3">
      <c r="A85" s="229" t="s">
        <v>35</v>
      </c>
      <c r="B85" s="230" t="s">
        <v>36</v>
      </c>
      <c r="C85" s="239" t="s">
        <v>102</v>
      </c>
      <c r="D85" s="129"/>
      <c r="E85" s="119">
        <f>VLOOKUP(B85,projections1[[#All],[Country]:[Total 2024 Population Projection In Destination]],'Population Projections V1'!$E$20,FALSE)</f>
        <v>0</v>
      </c>
      <c r="F85" s="130"/>
      <c r="G85" s="121"/>
      <c r="H85" s="122">
        <f>VLOOKUP(B85,projections1[[#All],[Country]:[Total 2024 In Transit VEN]],'Population Projections V1'!$H$20,FALSE)</f>
        <v>0</v>
      </c>
      <c r="I85" s="123"/>
      <c r="J85" s="178"/>
      <c r="K85" s="179">
        <f>VLOOKUP(B85,projections1[[#All],[Country]:[Total 2024 In Transit Other Nationalities]],'Population Projections V1'!$S$20,FALSE)</f>
        <v>0</v>
      </c>
      <c r="L85" s="180"/>
      <c r="M85" s="137"/>
      <c r="N85" s="264">
        <f>VLOOKUP(B85,projections1[[#All],[Country]:[Total 2024 Affected Host Community]],'Population Projections V1'!$V$20,FALSE)</f>
        <v>0</v>
      </c>
      <c r="O85" s="138"/>
      <c r="P85" s="131"/>
      <c r="Q85" s="134"/>
      <c r="R85" s="133"/>
      <c r="S85" s="131"/>
      <c r="T85" s="134"/>
      <c r="U85" s="133"/>
    </row>
    <row r="86" spans="1:21" ht="23.4" customHeight="1" x14ac:dyDescent="0.3">
      <c r="A86" s="229" t="s">
        <v>35</v>
      </c>
      <c r="B86" s="230" t="s">
        <v>36</v>
      </c>
      <c r="C86" s="239" t="s">
        <v>103</v>
      </c>
      <c r="D86" s="129"/>
      <c r="E86" s="119">
        <f>VLOOKUP(B86,projections1[[#All],[Country]:[Total 2024 Population Projection In Destination]],'Population Projections V1'!$E$20,FALSE)</f>
        <v>0</v>
      </c>
      <c r="F86" s="130"/>
      <c r="G86" s="121"/>
      <c r="H86" s="122">
        <f>VLOOKUP(B86,projections1[[#All],[Country]:[Total 2024 In Transit VEN]],'Population Projections V1'!$H$20,FALSE)</f>
        <v>0</v>
      </c>
      <c r="I86" s="123"/>
      <c r="J86" s="178"/>
      <c r="K86" s="179">
        <f>VLOOKUP(B86,projections1[[#All],[Country]:[Total 2024 In Transit Other Nationalities]],'Population Projections V1'!$S$20,FALSE)</f>
        <v>0</v>
      </c>
      <c r="L86" s="180"/>
      <c r="M86" s="137"/>
      <c r="N86" s="264">
        <f>VLOOKUP(B86,projections1[[#All],[Country]:[Total 2024 Affected Host Community]],'Population Projections V1'!$V$20,FALSE)</f>
        <v>0</v>
      </c>
      <c r="O86" s="138"/>
      <c r="P86" s="131"/>
      <c r="Q86" s="134"/>
      <c r="R86" s="133"/>
      <c r="S86" s="131"/>
      <c r="T86" s="134"/>
      <c r="U86" s="133"/>
    </row>
    <row r="87" spans="1:21" ht="23.4" customHeight="1" x14ac:dyDescent="0.3">
      <c r="A87" s="229" t="s">
        <v>35</v>
      </c>
      <c r="B87" s="230" t="s">
        <v>36</v>
      </c>
      <c r="C87" s="239" t="s">
        <v>104</v>
      </c>
      <c r="D87" s="129"/>
      <c r="E87" s="119">
        <f>VLOOKUP(B87,projections1[[#All],[Country]:[Total 2024 Population Projection In Destination]],'Population Projections V1'!$E$20,FALSE)</f>
        <v>0</v>
      </c>
      <c r="F87" s="130"/>
      <c r="G87" s="121"/>
      <c r="H87" s="122">
        <f>VLOOKUP(B87,projections1[[#All],[Country]:[Total 2024 In Transit VEN]],'Population Projections V1'!$H$20,FALSE)</f>
        <v>0</v>
      </c>
      <c r="I87" s="123"/>
      <c r="J87" s="178"/>
      <c r="K87" s="179">
        <f>VLOOKUP(B87,projections1[[#All],[Country]:[Total 2024 In Transit Other Nationalities]],'Population Projections V1'!$S$20,FALSE)</f>
        <v>0</v>
      </c>
      <c r="L87" s="180"/>
      <c r="M87" s="137"/>
      <c r="N87" s="264">
        <f>VLOOKUP(B87,projections1[[#All],[Country]:[Total 2024 Affected Host Community]],'Population Projections V1'!$V$20,FALSE)</f>
        <v>0</v>
      </c>
      <c r="O87" s="138"/>
      <c r="P87" s="131"/>
      <c r="Q87" s="134"/>
      <c r="R87" s="133"/>
      <c r="S87" s="131"/>
      <c r="T87" s="134"/>
      <c r="U87" s="133"/>
    </row>
    <row r="88" spans="1:21" ht="23.4" customHeight="1" x14ac:dyDescent="0.3">
      <c r="A88" s="229" t="s">
        <v>35</v>
      </c>
      <c r="B88" s="230" t="s">
        <v>36</v>
      </c>
      <c r="C88" s="239" t="s">
        <v>105</v>
      </c>
      <c r="D88" s="129"/>
      <c r="E88" s="119">
        <f>VLOOKUP(B88,projections1[[#All],[Country]:[Total 2024 Population Projection In Destination]],'Population Projections V1'!$E$20,FALSE)</f>
        <v>0</v>
      </c>
      <c r="F88" s="130"/>
      <c r="G88" s="121"/>
      <c r="H88" s="122">
        <f>VLOOKUP(B88,projections1[[#All],[Country]:[Total 2024 In Transit VEN]],'Population Projections V1'!$H$20,FALSE)</f>
        <v>0</v>
      </c>
      <c r="I88" s="123"/>
      <c r="J88" s="178"/>
      <c r="K88" s="179">
        <f>VLOOKUP(B88,projections1[[#All],[Country]:[Total 2024 In Transit Other Nationalities]],'Population Projections V1'!$S$20,FALSE)</f>
        <v>0</v>
      </c>
      <c r="L88" s="180"/>
      <c r="M88" s="137"/>
      <c r="N88" s="264">
        <f>VLOOKUP(B88,projections1[[#All],[Country]:[Total 2024 Affected Host Community]],'Population Projections V1'!$V$20,FALSE)</f>
        <v>0</v>
      </c>
      <c r="O88" s="138"/>
      <c r="P88" s="131"/>
      <c r="Q88" s="134"/>
      <c r="R88" s="133"/>
      <c r="S88" s="131"/>
      <c r="T88" s="134"/>
      <c r="U88" s="133"/>
    </row>
    <row r="89" spans="1:21" ht="23.4" customHeight="1" x14ac:dyDescent="0.3">
      <c r="A89" s="229" t="s">
        <v>35</v>
      </c>
      <c r="B89" s="230" t="s">
        <v>36</v>
      </c>
      <c r="C89" s="239" t="s">
        <v>106</v>
      </c>
      <c r="D89" s="129"/>
      <c r="E89" s="119">
        <f>VLOOKUP(B89,projections1[[#All],[Country]:[Total 2024 Population Projection In Destination]],'Population Projections V1'!$E$20,FALSE)</f>
        <v>0</v>
      </c>
      <c r="F89" s="130"/>
      <c r="G89" s="121"/>
      <c r="H89" s="122">
        <f>VLOOKUP(B89,projections1[[#All],[Country]:[Total 2024 In Transit VEN]],'Population Projections V1'!$H$20,FALSE)</f>
        <v>0</v>
      </c>
      <c r="I89" s="123"/>
      <c r="J89" s="178"/>
      <c r="K89" s="179">
        <f>VLOOKUP(B89,projections1[[#All],[Country]:[Total 2024 In Transit Other Nationalities]],'Population Projections V1'!$S$20,FALSE)</f>
        <v>0</v>
      </c>
      <c r="L89" s="180"/>
      <c r="M89" s="137"/>
      <c r="N89" s="264">
        <f>VLOOKUP(B89,projections1[[#All],[Country]:[Total 2024 Affected Host Community]],'Population Projections V1'!$V$20,FALSE)</f>
        <v>0</v>
      </c>
      <c r="O89" s="138"/>
      <c r="P89" s="131"/>
      <c r="Q89" s="134"/>
      <c r="R89" s="133"/>
      <c r="S89" s="131"/>
      <c r="T89" s="134"/>
      <c r="U89" s="133"/>
    </row>
    <row r="90" spans="1:21" ht="23.4" customHeight="1" x14ac:dyDescent="0.3">
      <c r="A90" s="229" t="s">
        <v>35</v>
      </c>
      <c r="B90" s="230" t="s">
        <v>36</v>
      </c>
      <c r="C90" s="239" t="s">
        <v>107</v>
      </c>
      <c r="D90" s="129"/>
      <c r="E90" s="119">
        <f>VLOOKUP(B90,projections1[[#All],[Country]:[Total 2024 Population Projection In Destination]],'Population Projections V1'!$E$20,FALSE)</f>
        <v>0</v>
      </c>
      <c r="F90" s="130"/>
      <c r="G90" s="121"/>
      <c r="H90" s="122">
        <f>VLOOKUP(B90,projections1[[#All],[Country]:[Total 2024 In Transit VEN]],'Population Projections V1'!$H$20,FALSE)</f>
        <v>0</v>
      </c>
      <c r="I90" s="123"/>
      <c r="J90" s="178"/>
      <c r="K90" s="179">
        <f>VLOOKUP(B90,projections1[[#All],[Country]:[Total 2024 In Transit Other Nationalities]],'Population Projections V1'!$S$20,FALSE)</f>
        <v>0</v>
      </c>
      <c r="L90" s="180"/>
      <c r="M90" s="137"/>
      <c r="N90" s="264">
        <f>VLOOKUP(B90,projections1[[#All],[Country]:[Total 2024 Affected Host Community]],'Population Projections V1'!$V$20,FALSE)</f>
        <v>0</v>
      </c>
      <c r="O90" s="138"/>
      <c r="P90" s="131"/>
      <c r="Q90" s="134"/>
      <c r="R90" s="133"/>
      <c r="S90" s="131"/>
      <c r="T90" s="134"/>
      <c r="U90" s="133"/>
    </row>
    <row r="91" spans="1:21" ht="23.4" customHeight="1" x14ac:dyDescent="0.3">
      <c r="A91" s="229" t="s">
        <v>35</v>
      </c>
      <c r="B91" s="230" t="s">
        <v>36</v>
      </c>
      <c r="C91" s="239" t="s">
        <v>108</v>
      </c>
      <c r="D91" s="129"/>
      <c r="E91" s="119">
        <f>VLOOKUP(B91,projections1[[#All],[Country]:[Total 2024 Population Projection In Destination]],'Population Projections V1'!$E$20,FALSE)</f>
        <v>0</v>
      </c>
      <c r="F91" s="130"/>
      <c r="G91" s="121"/>
      <c r="H91" s="122">
        <f>VLOOKUP(B91,projections1[[#All],[Country]:[Total 2024 In Transit VEN]],'Population Projections V1'!$H$20,FALSE)</f>
        <v>0</v>
      </c>
      <c r="I91" s="123"/>
      <c r="J91" s="178"/>
      <c r="K91" s="179">
        <f>VLOOKUP(B91,projections1[[#All],[Country]:[Total 2024 In Transit Other Nationalities]],'Population Projections V1'!$S$20,FALSE)</f>
        <v>0</v>
      </c>
      <c r="L91" s="180"/>
      <c r="M91" s="137"/>
      <c r="N91" s="264">
        <f>VLOOKUP(B91,projections1[[#All],[Country]:[Total 2024 Affected Host Community]],'Population Projections V1'!$V$20,FALSE)</f>
        <v>0</v>
      </c>
      <c r="O91" s="138"/>
      <c r="P91" s="131"/>
      <c r="Q91" s="134"/>
      <c r="R91" s="133"/>
      <c r="S91" s="131"/>
      <c r="T91" s="134"/>
      <c r="U91" s="133"/>
    </row>
    <row r="92" spans="1:21" ht="23.4" customHeight="1" x14ac:dyDescent="0.3">
      <c r="A92" s="229" t="s">
        <v>35</v>
      </c>
      <c r="B92" s="230" t="s">
        <v>36</v>
      </c>
      <c r="C92" s="239" t="s">
        <v>109</v>
      </c>
      <c r="D92" s="129"/>
      <c r="E92" s="119">
        <f>VLOOKUP(B92,projections1[[#All],[Country]:[Total 2024 Population Projection In Destination]],'Population Projections V1'!$E$20,FALSE)</f>
        <v>0</v>
      </c>
      <c r="F92" s="130"/>
      <c r="G92" s="121"/>
      <c r="H92" s="122">
        <f>VLOOKUP(B92,projections1[[#All],[Country]:[Total 2024 In Transit VEN]],'Population Projections V1'!$H$20,FALSE)</f>
        <v>0</v>
      </c>
      <c r="I92" s="123"/>
      <c r="J92" s="178"/>
      <c r="K92" s="179">
        <f>VLOOKUP(B92,projections1[[#All],[Country]:[Total 2024 In Transit Other Nationalities]],'Population Projections V1'!$S$20,FALSE)</f>
        <v>0</v>
      </c>
      <c r="L92" s="180"/>
      <c r="M92" s="137"/>
      <c r="N92" s="264">
        <f>VLOOKUP(B92,projections1[[#All],[Country]:[Total 2024 Affected Host Community]],'Population Projections V1'!$V$20,FALSE)</f>
        <v>0</v>
      </c>
      <c r="O92" s="138"/>
      <c r="P92" s="131"/>
      <c r="Q92" s="134"/>
      <c r="R92" s="133"/>
      <c r="S92" s="131"/>
      <c r="T92" s="134"/>
      <c r="U92" s="133"/>
    </row>
    <row r="93" spans="1:21" ht="23.4" customHeight="1" x14ac:dyDescent="0.3">
      <c r="A93" s="229" t="s">
        <v>35</v>
      </c>
      <c r="B93" s="230" t="s">
        <v>39</v>
      </c>
      <c r="C93" s="239" t="s">
        <v>97</v>
      </c>
      <c r="D93" s="129"/>
      <c r="E93" s="119">
        <f>VLOOKUP(B93,projections1[[#All],[Country]:[Total 2024 Population Projection In Destination]],'Population Projections V1'!$E$20,FALSE)</f>
        <v>0</v>
      </c>
      <c r="F93" s="130"/>
      <c r="G93" s="121"/>
      <c r="H93" s="122">
        <f>VLOOKUP(B93,projections1[[#All],[Country]:[Total 2024 In Transit VEN]],'Population Projections V1'!$H$20,FALSE)</f>
        <v>0</v>
      </c>
      <c r="I93" s="123"/>
      <c r="J93" s="139"/>
      <c r="K93" s="139"/>
      <c r="L93" s="140"/>
      <c r="M93" s="137"/>
      <c r="N93" s="264">
        <f>VLOOKUP(B93,projections1[[#All],[Country]:[Total 2024 Affected Host Community]],'Population Projections V1'!$V$20,FALSE)</f>
        <v>0</v>
      </c>
      <c r="O93" s="138"/>
      <c r="P93" s="131"/>
      <c r="Q93" s="134"/>
      <c r="R93" s="133"/>
      <c r="S93" s="131"/>
      <c r="T93" s="134"/>
      <c r="U93" s="133"/>
    </row>
    <row r="94" spans="1:21" ht="23.4" customHeight="1" x14ac:dyDescent="0.3">
      <c r="A94" s="229" t="s">
        <v>35</v>
      </c>
      <c r="B94" s="230" t="s">
        <v>39</v>
      </c>
      <c r="C94" s="239" t="s">
        <v>98</v>
      </c>
      <c r="D94" s="129"/>
      <c r="E94" s="119">
        <f>VLOOKUP(B94,projections1[[#All],[Country]:[Total 2024 Population Projection In Destination]],'Population Projections V1'!$E$20,FALSE)</f>
        <v>0</v>
      </c>
      <c r="F94" s="130"/>
      <c r="G94" s="121"/>
      <c r="H94" s="122">
        <f>VLOOKUP(B94,projections1[[#All],[Country]:[Total 2024 In Transit VEN]],'Population Projections V1'!$H$20,FALSE)</f>
        <v>0</v>
      </c>
      <c r="I94" s="123"/>
      <c r="J94" s="139"/>
      <c r="K94" s="242"/>
      <c r="L94" s="140"/>
      <c r="M94" s="137"/>
      <c r="N94" s="264">
        <f>VLOOKUP(B94,projections1[[#All],[Country]:[Total 2024 Affected Host Community]],'Population Projections V1'!$V$20,FALSE)</f>
        <v>0</v>
      </c>
      <c r="O94" s="138"/>
      <c r="P94" s="131"/>
      <c r="Q94" s="134"/>
      <c r="R94" s="133"/>
      <c r="S94" s="131"/>
      <c r="T94" s="134"/>
      <c r="U94" s="133"/>
    </row>
    <row r="95" spans="1:21" ht="23.4" customHeight="1" x14ac:dyDescent="0.3">
      <c r="A95" s="229" t="s">
        <v>35</v>
      </c>
      <c r="B95" s="230" t="s">
        <v>39</v>
      </c>
      <c r="C95" s="239" t="s">
        <v>99</v>
      </c>
      <c r="D95" s="129"/>
      <c r="E95" s="119">
        <f>VLOOKUP(B95,projections1[[#All],[Country]:[Total 2024 Population Projection In Destination]],'Population Projections V1'!$E$20,FALSE)</f>
        <v>0</v>
      </c>
      <c r="F95" s="130"/>
      <c r="G95" s="121"/>
      <c r="H95" s="122">
        <f>VLOOKUP(B95,projections1[[#All],[Country]:[Total 2024 In Transit VEN]],'Population Projections V1'!$H$20,FALSE)</f>
        <v>0</v>
      </c>
      <c r="I95" s="123"/>
      <c r="J95" s="139"/>
      <c r="K95" s="242"/>
      <c r="L95" s="140"/>
      <c r="M95" s="137"/>
      <c r="N95" s="264">
        <f>VLOOKUP(B95,projections1[[#All],[Country]:[Total 2024 Affected Host Community]],'Population Projections V1'!$V$20,FALSE)</f>
        <v>0</v>
      </c>
      <c r="O95" s="138"/>
      <c r="P95" s="131"/>
      <c r="Q95" s="134"/>
      <c r="R95" s="133"/>
      <c r="S95" s="131"/>
      <c r="T95" s="134"/>
      <c r="U95" s="133"/>
    </row>
    <row r="96" spans="1:21" ht="23.4" customHeight="1" x14ac:dyDescent="0.3">
      <c r="A96" s="229" t="s">
        <v>35</v>
      </c>
      <c r="B96" s="230" t="s">
        <v>39</v>
      </c>
      <c r="C96" s="239" t="s">
        <v>100</v>
      </c>
      <c r="D96" s="129"/>
      <c r="E96" s="119">
        <f>VLOOKUP(B96,projections1[[#All],[Country]:[Total 2024 Population Projection In Destination]],'Population Projections V1'!$E$20,FALSE)</f>
        <v>0</v>
      </c>
      <c r="F96" s="130"/>
      <c r="G96" s="121"/>
      <c r="H96" s="122">
        <f>VLOOKUP(B96,projections1[[#All],[Country]:[Total 2024 In Transit VEN]],'Population Projections V1'!$H$20,FALSE)</f>
        <v>0</v>
      </c>
      <c r="I96" s="123"/>
      <c r="J96" s="139"/>
      <c r="K96" s="242"/>
      <c r="L96" s="140"/>
      <c r="M96" s="137"/>
      <c r="N96" s="264">
        <f>VLOOKUP(B96,projections1[[#All],[Country]:[Total 2024 Affected Host Community]],'Population Projections V1'!$V$20,FALSE)</f>
        <v>0</v>
      </c>
      <c r="O96" s="138"/>
      <c r="P96" s="131"/>
      <c r="Q96" s="134"/>
      <c r="R96" s="133"/>
      <c r="S96" s="131"/>
      <c r="T96" s="134"/>
      <c r="U96" s="133"/>
    </row>
    <row r="97" spans="1:21" ht="23.4" customHeight="1" x14ac:dyDescent="0.3">
      <c r="A97" s="229" t="s">
        <v>35</v>
      </c>
      <c r="B97" s="230" t="s">
        <v>39</v>
      </c>
      <c r="C97" s="239" t="s">
        <v>101</v>
      </c>
      <c r="D97" s="129"/>
      <c r="E97" s="119">
        <f>VLOOKUP(B97,projections1[[#All],[Country]:[Total 2024 Population Projection In Destination]],'Population Projections V1'!$E$20,FALSE)</f>
        <v>0</v>
      </c>
      <c r="F97" s="130"/>
      <c r="G97" s="121"/>
      <c r="H97" s="122">
        <f>VLOOKUP(B97,projections1[[#All],[Country]:[Total 2024 In Transit VEN]],'Population Projections V1'!$H$20,FALSE)</f>
        <v>0</v>
      </c>
      <c r="I97" s="123"/>
      <c r="J97" s="139"/>
      <c r="K97" s="242"/>
      <c r="L97" s="140"/>
      <c r="M97" s="137"/>
      <c r="N97" s="264">
        <f>VLOOKUP(B97,projections1[[#All],[Country]:[Total 2024 Affected Host Community]],'Population Projections V1'!$V$20,FALSE)</f>
        <v>0</v>
      </c>
      <c r="O97" s="138"/>
      <c r="P97" s="131"/>
      <c r="Q97" s="134"/>
      <c r="R97" s="133"/>
      <c r="S97" s="131"/>
      <c r="T97" s="134"/>
      <c r="U97" s="133"/>
    </row>
    <row r="98" spans="1:21" ht="23.4" customHeight="1" x14ac:dyDescent="0.3">
      <c r="A98" s="229" t="s">
        <v>35</v>
      </c>
      <c r="B98" s="230" t="s">
        <v>39</v>
      </c>
      <c r="C98" s="239" t="s">
        <v>102</v>
      </c>
      <c r="D98" s="129"/>
      <c r="E98" s="119">
        <f>VLOOKUP(B98,projections1[[#All],[Country]:[Total 2024 Population Projection In Destination]],'Population Projections V1'!$E$20,FALSE)</f>
        <v>0</v>
      </c>
      <c r="F98" s="130"/>
      <c r="G98" s="121"/>
      <c r="H98" s="122">
        <f>VLOOKUP(B98,projections1[[#All],[Country]:[Total 2024 In Transit VEN]],'Population Projections V1'!$H$20,FALSE)</f>
        <v>0</v>
      </c>
      <c r="I98" s="123"/>
      <c r="J98" s="139"/>
      <c r="K98" s="242"/>
      <c r="L98" s="140"/>
      <c r="M98" s="137"/>
      <c r="N98" s="264">
        <f>VLOOKUP(B98,projections1[[#All],[Country]:[Total 2024 Affected Host Community]],'Population Projections V1'!$V$20,FALSE)</f>
        <v>0</v>
      </c>
      <c r="O98" s="138"/>
      <c r="P98" s="131"/>
      <c r="Q98" s="134"/>
      <c r="R98" s="133"/>
      <c r="S98" s="131"/>
      <c r="T98" s="134"/>
      <c r="U98" s="133"/>
    </row>
    <row r="99" spans="1:21" ht="23.4" customHeight="1" x14ac:dyDescent="0.3">
      <c r="A99" s="229" t="s">
        <v>35</v>
      </c>
      <c r="B99" s="230" t="s">
        <v>39</v>
      </c>
      <c r="C99" s="239" t="s">
        <v>103</v>
      </c>
      <c r="D99" s="129"/>
      <c r="E99" s="119">
        <f>VLOOKUP(B99,projections1[[#All],[Country]:[Total 2024 Population Projection In Destination]],'Population Projections V1'!$E$20,FALSE)</f>
        <v>0</v>
      </c>
      <c r="F99" s="130"/>
      <c r="G99" s="121"/>
      <c r="H99" s="122">
        <f>VLOOKUP(B99,projections1[[#All],[Country]:[Total 2024 In Transit VEN]],'Population Projections V1'!$H$20,FALSE)</f>
        <v>0</v>
      </c>
      <c r="I99" s="123"/>
      <c r="J99" s="139"/>
      <c r="K99" s="242"/>
      <c r="L99" s="140"/>
      <c r="M99" s="137"/>
      <c r="N99" s="264">
        <f>VLOOKUP(B99,projections1[[#All],[Country]:[Total 2024 Affected Host Community]],'Population Projections V1'!$V$20,FALSE)</f>
        <v>0</v>
      </c>
      <c r="O99" s="138"/>
      <c r="P99" s="131"/>
      <c r="Q99" s="134"/>
      <c r="R99" s="133"/>
      <c r="S99" s="131"/>
      <c r="T99" s="134"/>
      <c r="U99" s="133"/>
    </row>
    <row r="100" spans="1:21" ht="23.4" customHeight="1" x14ac:dyDescent="0.3">
      <c r="A100" s="229" t="s">
        <v>35</v>
      </c>
      <c r="B100" s="230" t="s">
        <v>39</v>
      </c>
      <c r="C100" s="239" t="s">
        <v>104</v>
      </c>
      <c r="D100" s="129"/>
      <c r="E100" s="119">
        <f>VLOOKUP(B100,projections1[[#All],[Country]:[Total 2024 Population Projection In Destination]],'Population Projections V1'!$E$20,FALSE)</f>
        <v>0</v>
      </c>
      <c r="F100" s="130"/>
      <c r="G100" s="121"/>
      <c r="H100" s="122">
        <f>VLOOKUP(B100,projections1[[#All],[Country]:[Total 2024 In Transit VEN]],'Population Projections V1'!$H$20,FALSE)</f>
        <v>0</v>
      </c>
      <c r="I100" s="123"/>
      <c r="J100" s="139"/>
      <c r="K100" s="242"/>
      <c r="L100" s="140"/>
      <c r="M100" s="137"/>
      <c r="N100" s="264">
        <f>VLOOKUP(B100,projections1[[#All],[Country]:[Total 2024 Affected Host Community]],'Population Projections V1'!$V$20,FALSE)</f>
        <v>0</v>
      </c>
      <c r="O100" s="138"/>
      <c r="P100" s="131"/>
      <c r="Q100" s="134"/>
      <c r="R100" s="133"/>
      <c r="S100" s="131"/>
      <c r="T100" s="134"/>
      <c r="U100" s="133"/>
    </row>
    <row r="101" spans="1:21" ht="23.4" customHeight="1" x14ac:dyDescent="0.3">
      <c r="A101" s="229" t="s">
        <v>35</v>
      </c>
      <c r="B101" s="230" t="s">
        <v>39</v>
      </c>
      <c r="C101" s="239" t="s">
        <v>105</v>
      </c>
      <c r="D101" s="129"/>
      <c r="E101" s="119">
        <f>VLOOKUP(B101,projections1[[#All],[Country]:[Total 2024 Population Projection In Destination]],'Population Projections V1'!$E$20,FALSE)</f>
        <v>0</v>
      </c>
      <c r="F101" s="130"/>
      <c r="G101" s="121"/>
      <c r="H101" s="122">
        <f>VLOOKUP(B101,projections1[[#All],[Country]:[Total 2024 In Transit VEN]],'Population Projections V1'!$H$20,FALSE)</f>
        <v>0</v>
      </c>
      <c r="I101" s="123"/>
      <c r="J101" s="139"/>
      <c r="K101" s="242"/>
      <c r="L101" s="140"/>
      <c r="M101" s="137"/>
      <c r="N101" s="264">
        <f>VLOOKUP(B101,projections1[[#All],[Country]:[Total 2024 Affected Host Community]],'Population Projections V1'!$V$20,FALSE)</f>
        <v>0</v>
      </c>
      <c r="O101" s="138"/>
      <c r="P101" s="131"/>
      <c r="Q101" s="134"/>
      <c r="R101" s="133"/>
      <c r="S101" s="131"/>
      <c r="T101" s="134"/>
      <c r="U101" s="133"/>
    </row>
    <row r="102" spans="1:21" ht="23.4" customHeight="1" x14ac:dyDescent="0.3">
      <c r="A102" s="229" t="s">
        <v>35</v>
      </c>
      <c r="B102" s="230" t="s">
        <v>39</v>
      </c>
      <c r="C102" s="239" t="s">
        <v>106</v>
      </c>
      <c r="D102" s="129"/>
      <c r="E102" s="119">
        <f>VLOOKUP(B102,projections1[[#All],[Country]:[Total 2024 Population Projection In Destination]],'Population Projections V1'!$E$20,FALSE)</f>
        <v>0</v>
      </c>
      <c r="F102" s="130"/>
      <c r="G102" s="121"/>
      <c r="H102" s="122">
        <f>VLOOKUP(B102,projections1[[#All],[Country]:[Total 2024 In Transit VEN]],'Population Projections V1'!$H$20,FALSE)</f>
        <v>0</v>
      </c>
      <c r="I102" s="123"/>
      <c r="J102" s="139"/>
      <c r="K102" s="242"/>
      <c r="L102" s="140"/>
      <c r="M102" s="137"/>
      <c r="N102" s="264">
        <f>VLOOKUP(B102,projections1[[#All],[Country]:[Total 2024 Affected Host Community]],'Population Projections V1'!$V$20,FALSE)</f>
        <v>0</v>
      </c>
      <c r="O102" s="138"/>
      <c r="P102" s="131"/>
      <c r="Q102" s="134"/>
      <c r="R102" s="133"/>
      <c r="S102" s="131"/>
      <c r="T102" s="134"/>
      <c r="U102" s="133"/>
    </row>
    <row r="103" spans="1:21" ht="23.4" customHeight="1" x14ac:dyDescent="0.3">
      <c r="A103" s="229" t="s">
        <v>35</v>
      </c>
      <c r="B103" s="230" t="s">
        <v>39</v>
      </c>
      <c r="C103" s="239" t="s">
        <v>107</v>
      </c>
      <c r="D103" s="129"/>
      <c r="E103" s="119">
        <f>VLOOKUP(B103,projections1[[#All],[Country]:[Total 2024 Population Projection In Destination]],'Population Projections V1'!$E$20,FALSE)</f>
        <v>0</v>
      </c>
      <c r="F103" s="130"/>
      <c r="G103" s="121"/>
      <c r="H103" s="122">
        <f>VLOOKUP(B103,projections1[[#All],[Country]:[Total 2024 In Transit VEN]],'Population Projections V1'!$H$20,FALSE)</f>
        <v>0</v>
      </c>
      <c r="I103" s="123"/>
      <c r="J103" s="139"/>
      <c r="K103" s="242"/>
      <c r="L103" s="140"/>
      <c r="M103" s="137"/>
      <c r="N103" s="264">
        <f>VLOOKUP(B103,projections1[[#All],[Country]:[Total 2024 Affected Host Community]],'Population Projections V1'!$V$20,FALSE)</f>
        <v>0</v>
      </c>
      <c r="O103" s="138"/>
      <c r="P103" s="131"/>
      <c r="Q103" s="134"/>
      <c r="R103" s="133"/>
      <c r="S103" s="131"/>
      <c r="T103" s="134"/>
      <c r="U103" s="133"/>
    </row>
    <row r="104" spans="1:21" ht="23.4" customHeight="1" x14ac:dyDescent="0.3">
      <c r="A104" s="229" t="s">
        <v>35</v>
      </c>
      <c r="B104" s="230" t="s">
        <v>39</v>
      </c>
      <c r="C104" s="239" t="s">
        <v>108</v>
      </c>
      <c r="D104" s="129"/>
      <c r="E104" s="119">
        <f>VLOOKUP(B104,projections1[[#All],[Country]:[Total 2024 Population Projection In Destination]],'Population Projections V1'!$E$20,FALSE)</f>
        <v>0</v>
      </c>
      <c r="F104" s="130"/>
      <c r="G104" s="121"/>
      <c r="H104" s="122">
        <f>VLOOKUP(B104,projections1[[#All],[Country]:[Total 2024 In Transit VEN]],'Population Projections V1'!$H$20,FALSE)</f>
        <v>0</v>
      </c>
      <c r="I104" s="123"/>
      <c r="J104" s="139"/>
      <c r="K104" s="242"/>
      <c r="L104" s="140"/>
      <c r="M104" s="137"/>
      <c r="N104" s="264">
        <f>VLOOKUP(B104,projections1[[#All],[Country]:[Total 2024 Affected Host Community]],'Population Projections V1'!$V$20,FALSE)</f>
        <v>0</v>
      </c>
      <c r="O104" s="138"/>
      <c r="P104" s="131"/>
      <c r="Q104" s="134"/>
      <c r="R104" s="133"/>
      <c r="S104" s="131"/>
      <c r="T104" s="134"/>
      <c r="U104" s="133"/>
    </row>
    <row r="105" spans="1:21" ht="23.4" customHeight="1" x14ac:dyDescent="0.3">
      <c r="A105" s="229" t="s">
        <v>35</v>
      </c>
      <c r="B105" s="230" t="s">
        <v>39</v>
      </c>
      <c r="C105" s="239" t="s">
        <v>109</v>
      </c>
      <c r="D105" s="129"/>
      <c r="E105" s="119">
        <f>VLOOKUP(B105,projections1[[#All],[Country]:[Total 2024 Population Projection In Destination]],'Population Projections V1'!$E$20,FALSE)</f>
        <v>0</v>
      </c>
      <c r="F105" s="130"/>
      <c r="G105" s="121"/>
      <c r="H105" s="122">
        <f>VLOOKUP(B105,projections1[[#All],[Country]:[Total 2024 In Transit VEN]],'Population Projections V1'!$H$20,FALSE)</f>
        <v>0</v>
      </c>
      <c r="I105" s="123"/>
      <c r="J105" s="139"/>
      <c r="K105" s="242"/>
      <c r="L105" s="140"/>
      <c r="M105" s="137"/>
      <c r="N105" s="264">
        <f>VLOOKUP(B105,projections1[[#All],[Country]:[Total 2024 Affected Host Community]],'Population Projections V1'!$V$20,FALSE)</f>
        <v>0</v>
      </c>
      <c r="O105" s="138"/>
      <c r="P105" s="131"/>
      <c r="Q105" s="134"/>
      <c r="R105" s="133"/>
      <c r="S105" s="131"/>
      <c r="T105" s="134"/>
      <c r="U105" s="133"/>
    </row>
    <row r="106" spans="1:21" ht="23.4" customHeight="1" x14ac:dyDescent="0.3">
      <c r="A106" s="229" t="s">
        <v>35</v>
      </c>
      <c r="B106" s="230" t="s">
        <v>38</v>
      </c>
      <c r="C106" s="239" t="s">
        <v>97</v>
      </c>
      <c r="D106" s="129"/>
      <c r="E106" s="119">
        <f>VLOOKUP(B106,projections1[[#All],[Country]:[Total 2024 Population Projection In Destination]],'Population Projections V1'!$E$20,FALSE)</f>
        <v>0</v>
      </c>
      <c r="F106" s="130"/>
      <c r="G106" s="121"/>
      <c r="H106" s="122">
        <f>VLOOKUP(B106,projections1[[#All],[Country]:[Total 2024 In Transit VEN]],'Population Projections V1'!$H$20,FALSE)</f>
        <v>0</v>
      </c>
      <c r="I106" s="123"/>
      <c r="J106" s="178"/>
      <c r="K106" s="179">
        <f>VLOOKUP(B106,projections1[[#All],[Country]:[Total 2024 In Transit Other Nationalities]],'Population Projections V1'!$S$20,FALSE)</f>
        <v>0</v>
      </c>
      <c r="L106" s="180"/>
      <c r="M106" s="137"/>
      <c r="N106" s="264">
        <f>VLOOKUP(B106,projections1[[#All],[Country]:[Total 2024 Affected Host Community]],'Population Projections V1'!$V$20,FALSE)</f>
        <v>0</v>
      </c>
      <c r="O106" s="138"/>
      <c r="P106" s="131"/>
      <c r="Q106" s="134"/>
      <c r="R106" s="133"/>
      <c r="S106" s="131"/>
      <c r="T106" s="134"/>
      <c r="U106" s="133"/>
    </row>
    <row r="107" spans="1:21" ht="23.4" customHeight="1" x14ac:dyDescent="0.3">
      <c r="A107" s="229" t="s">
        <v>35</v>
      </c>
      <c r="B107" s="230" t="s">
        <v>38</v>
      </c>
      <c r="C107" s="239" t="s">
        <v>98</v>
      </c>
      <c r="D107" s="129"/>
      <c r="E107" s="119">
        <f>VLOOKUP(B107,projections1[[#All],[Country]:[Total 2024 Population Projection In Destination]],'Population Projections V1'!$E$20,FALSE)</f>
        <v>0</v>
      </c>
      <c r="F107" s="130"/>
      <c r="G107" s="121"/>
      <c r="H107" s="122">
        <f>VLOOKUP(B107,projections1[[#All],[Country]:[Total 2024 In Transit VEN]],'Population Projections V1'!$H$20,FALSE)</f>
        <v>0</v>
      </c>
      <c r="I107" s="123"/>
      <c r="J107" s="178"/>
      <c r="K107" s="179">
        <f>VLOOKUP(B107,projections1[[#All],[Country]:[Total 2024 In Transit Other Nationalities]],'Population Projections V1'!$S$20,FALSE)</f>
        <v>0</v>
      </c>
      <c r="L107" s="180"/>
      <c r="M107" s="137"/>
      <c r="N107" s="264">
        <f>VLOOKUP(B107,projections1[[#All],[Country]:[Total 2024 Affected Host Community]],'Population Projections V1'!$V$20,FALSE)</f>
        <v>0</v>
      </c>
      <c r="O107" s="138"/>
      <c r="P107" s="131"/>
      <c r="Q107" s="134"/>
      <c r="R107" s="133"/>
      <c r="S107" s="131"/>
      <c r="T107" s="134"/>
      <c r="U107" s="133"/>
    </row>
    <row r="108" spans="1:21" ht="23.4" customHeight="1" x14ac:dyDescent="0.3">
      <c r="A108" s="229" t="s">
        <v>35</v>
      </c>
      <c r="B108" s="230" t="s">
        <v>38</v>
      </c>
      <c r="C108" s="239" t="s">
        <v>99</v>
      </c>
      <c r="D108" s="129"/>
      <c r="E108" s="119">
        <f>VLOOKUP(B108,projections1[[#All],[Country]:[Total 2024 Population Projection In Destination]],'Population Projections V1'!$E$20,FALSE)</f>
        <v>0</v>
      </c>
      <c r="F108" s="130"/>
      <c r="G108" s="121"/>
      <c r="H108" s="122">
        <f>VLOOKUP(B108,projections1[[#All],[Country]:[Total 2024 In Transit VEN]],'Population Projections V1'!$H$20,FALSE)</f>
        <v>0</v>
      </c>
      <c r="I108" s="123"/>
      <c r="J108" s="178"/>
      <c r="K108" s="179">
        <f>VLOOKUP(B108,projections1[[#All],[Country]:[Total 2024 In Transit Other Nationalities]],'Population Projections V1'!$S$20,FALSE)</f>
        <v>0</v>
      </c>
      <c r="L108" s="180"/>
      <c r="M108" s="137"/>
      <c r="N108" s="264">
        <f>VLOOKUP(B108,projections1[[#All],[Country]:[Total 2024 Affected Host Community]],'Population Projections V1'!$V$20,FALSE)</f>
        <v>0</v>
      </c>
      <c r="O108" s="138"/>
      <c r="P108" s="131"/>
      <c r="Q108" s="134"/>
      <c r="R108" s="133"/>
      <c r="S108" s="131"/>
      <c r="T108" s="134"/>
      <c r="U108" s="133"/>
    </row>
    <row r="109" spans="1:21" ht="23.4" customHeight="1" x14ac:dyDescent="0.3">
      <c r="A109" s="229" t="s">
        <v>35</v>
      </c>
      <c r="B109" s="230" t="s">
        <v>38</v>
      </c>
      <c r="C109" s="239" t="s">
        <v>100</v>
      </c>
      <c r="D109" s="129"/>
      <c r="E109" s="119">
        <f>VLOOKUP(B109,projections1[[#All],[Country]:[Total 2024 Population Projection In Destination]],'Population Projections V1'!$E$20,FALSE)</f>
        <v>0</v>
      </c>
      <c r="F109" s="130"/>
      <c r="G109" s="121"/>
      <c r="H109" s="122">
        <f>VLOOKUP(B109,projections1[[#All],[Country]:[Total 2024 In Transit VEN]],'Population Projections V1'!$H$20,FALSE)</f>
        <v>0</v>
      </c>
      <c r="I109" s="123"/>
      <c r="J109" s="178"/>
      <c r="K109" s="179">
        <f>VLOOKUP(B109,projections1[[#All],[Country]:[Total 2024 In Transit Other Nationalities]],'Population Projections V1'!$S$20,FALSE)</f>
        <v>0</v>
      </c>
      <c r="L109" s="180"/>
      <c r="M109" s="137"/>
      <c r="N109" s="264">
        <f>VLOOKUP(B109,projections1[[#All],[Country]:[Total 2024 Affected Host Community]],'Population Projections V1'!$V$20,FALSE)</f>
        <v>0</v>
      </c>
      <c r="O109" s="138"/>
      <c r="P109" s="131"/>
      <c r="Q109" s="134"/>
      <c r="R109" s="133"/>
      <c r="S109" s="131"/>
      <c r="T109" s="134"/>
      <c r="U109" s="133"/>
    </row>
    <row r="110" spans="1:21" ht="23.4" customHeight="1" x14ac:dyDescent="0.3">
      <c r="A110" s="229" t="s">
        <v>35</v>
      </c>
      <c r="B110" s="230" t="s">
        <v>38</v>
      </c>
      <c r="C110" s="239" t="s">
        <v>101</v>
      </c>
      <c r="D110" s="129"/>
      <c r="E110" s="119">
        <f>VLOOKUP(B110,projections1[[#All],[Country]:[Total 2024 Population Projection In Destination]],'Population Projections V1'!$E$20,FALSE)</f>
        <v>0</v>
      </c>
      <c r="F110" s="130"/>
      <c r="G110" s="121"/>
      <c r="H110" s="122">
        <f>VLOOKUP(B110,projections1[[#All],[Country]:[Total 2024 In Transit VEN]],'Population Projections V1'!$H$20,FALSE)</f>
        <v>0</v>
      </c>
      <c r="I110" s="123"/>
      <c r="J110" s="178"/>
      <c r="K110" s="179">
        <f>VLOOKUP(B110,projections1[[#All],[Country]:[Total 2024 In Transit Other Nationalities]],'Population Projections V1'!$S$20,FALSE)</f>
        <v>0</v>
      </c>
      <c r="L110" s="180"/>
      <c r="M110" s="137"/>
      <c r="N110" s="264">
        <f>VLOOKUP(B110,projections1[[#All],[Country]:[Total 2024 Affected Host Community]],'Population Projections V1'!$V$20,FALSE)</f>
        <v>0</v>
      </c>
      <c r="O110" s="138"/>
      <c r="P110" s="131"/>
      <c r="Q110" s="134"/>
      <c r="R110" s="133"/>
      <c r="S110" s="131"/>
      <c r="T110" s="134"/>
      <c r="U110" s="133"/>
    </row>
    <row r="111" spans="1:21" ht="23.4" customHeight="1" x14ac:dyDescent="0.3">
      <c r="A111" s="229" t="s">
        <v>35</v>
      </c>
      <c r="B111" s="230" t="s">
        <v>38</v>
      </c>
      <c r="C111" s="239" t="s">
        <v>102</v>
      </c>
      <c r="D111" s="129"/>
      <c r="E111" s="119">
        <f>VLOOKUP(B111,projections1[[#All],[Country]:[Total 2024 Population Projection In Destination]],'Population Projections V1'!$E$20,FALSE)</f>
        <v>0</v>
      </c>
      <c r="F111" s="130"/>
      <c r="G111" s="121"/>
      <c r="H111" s="122">
        <f>VLOOKUP(B111,projections1[[#All],[Country]:[Total 2024 In Transit VEN]],'Population Projections V1'!$H$20,FALSE)</f>
        <v>0</v>
      </c>
      <c r="I111" s="123"/>
      <c r="J111" s="178"/>
      <c r="K111" s="179">
        <f>VLOOKUP(B111,projections1[[#All],[Country]:[Total 2024 In Transit Other Nationalities]],'Population Projections V1'!$S$20,FALSE)</f>
        <v>0</v>
      </c>
      <c r="L111" s="180"/>
      <c r="M111" s="137"/>
      <c r="N111" s="264">
        <f>VLOOKUP(B111,projections1[[#All],[Country]:[Total 2024 Affected Host Community]],'Population Projections V1'!$V$20,FALSE)</f>
        <v>0</v>
      </c>
      <c r="O111" s="138"/>
      <c r="P111" s="131"/>
      <c r="Q111" s="134"/>
      <c r="R111" s="133"/>
      <c r="S111" s="131"/>
      <c r="T111" s="134"/>
      <c r="U111" s="133"/>
    </row>
    <row r="112" spans="1:21" ht="23.4" customHeight="1" x14ac:dyDescent="0.3">
      <c r="A112" s="229" t="s">
        <v>35</v>
      </c>
      <c r="B112" s="230" t="s">
        <v>38</v>
      </c>
      <c r="C112" s="239" t="s">
        <v>103</v>
      </c>
      <c r="D112" s="129"/>
      <c r="E112" s="119">
        <f>VLOOKUP(B112,projections1[[#All],[Country]:[Total 2024 Population Projection In Destination]],'Population Projections V1'!$E$20,FALSE)</f>
        <v>0</v>
      </c>
      <c r="F112" s="130"/>
      <c r="G112" s="121"/>
      <c r="H112" s="122">
        <f>VLOOKUP(B112,projections1[[#All],[Country]:[Total 2024 In Transit VEN]],'Population Projections V1'!$H$20,FALSE)</f>
        <v>0</v>
      </c>
      <c r="I112" s="123"/>
      <c r="J112" s="178"/>
      <c r="K112" s="179">
        <f>VLOOKUP(B112,projections1[[#All],[Country]:[Total 2024 In Transit Other Nationalities]],'Population Projections V1'!$S$20,FALSE)</f>
        <v>0</v>
      </c>
      <c r="L112" s="180"/>
      <c r="M112" s="137"/>
      <c r="N112" s="264">
        <f>VLOOKUP(B112,projections1[[#All],[Country]:[Total 2024 Affected Host Community]],'Population Projections V1'!$V$20,FALSE)</f>
        <v>0</v>
      </c>
      <c r="O112" s="138"/>
      <c r="P112" s="131"/>
      <c r="Q112" s="134"/>
      <c r="R112" s="133"/>
      <c r="S112" s="131"/>
      <c r="T112" s="134"/>
      <c r="U112" s="133"/>
    </row>
    <row r="113" spans="1:21" ht="23.4" customHeight="1" x14ac:dyDescent="0.3">
      <c r="A113" s="229" t="s">
        <v>35</v>
      </c>
      <c r="B113" s="230" t="s">
        <v>38</v>
      </c>
      <c r="C113" s="239" t="s">
        <v>104</v>
      </c>
      <c r="D113" s="129"/>
      <c r="E113" s="119">
        <f>VLOOKUP(B113,projections1[[#All],[Country]:[Total 2024 Population Projection In Destination]],'Population Projections V1'!$E$20,FALSE)</f>
        <v>0</v>
      </c>
      <c r="F113" s="130"/>
      <c r="G113" s="121"/>
      <c r="H113" s="122">
        <f>VLOOKUP(B113,projections1[[#All],[Country]:[Total 2024 In Transit VEN]],'Population Projections V1'!$H$20,FALSE)</f>
        <v>0</v>
      </c>
      <c r="I113" s="123"/>
      <c r="J113" s="178"/>
      <c r="K113" s="179">
        <f>VLOOKUP(B113,projections1[[#All],[Country]:[Total 2024 In Transit Other Nationalities]],'Population Projections V1'!$S$20,FALSE)</f>
        <v>0</v>
      </c>
      <c r="L113" s="180"/>
      <c r="M113" s="137"/>
      <c r="N113" s="264">
        <f>VLOOKUP(B113,projections1[[#All],[Country]:[Total 2024 Affected Host Community]],'Population Projections V1'!$V$20,FALSE)</f>
        <v>0</v>
      </c>
      <c r="O113" s="138"/>
      <c r="P113" s="131"/>
      <c r="Q113" s="134"/>
      <c r="R113" s="133"/>
      <c r="S113" s="131"/>
      <c r="T113" s="134"/>
      <c r="U113" s="133"/>
    </row>
    <row r="114" spans="1:21" ht="23.4" customHeight="1" x14ac:dyDescent="0.3">
      <c r="A114" s="229" t="s">
        <v>35</v>
      </c>
      <c r="B114" s="230" t="s">
        <v>38</v>
      </c>
      <c r="C114" s="239" t="s">
        <v>105</v>
      </c>
      <c r="D114" s="129"/>
      <c r="E114" s="119">
        <f>VLOOKUP(B114,projections1[[#All],[Country]:[Total 2024 Population Projection In Destination]],'Population Projections V1'!$E$20,FALSE)</f>
        <v>0</v>
      </c>
      <c r="F114" s="130"/>
      <c r="G114" s="121"/>
      <c r="H114" s="122">
        <f>VLOOKUP(B114,projections1[[#All],[Country]:[Total 2024 In Transit VEN]],'Population Projections V1'!$H$20,FALSE)</f>
        <v>0</v>
      </c>
      <c r="I114" s="123"/>
      <c r="J114" s="178"/>
      <c r="K114" s="179">
        <f>VLOOKUP(B114,projections1[[#All],[Country]:[Total 2024 In Transit Other Nationalities]],'Population Projections V1'!$S$20,FALSE)</f>
        <v>0</v>
      </c>
      <c r="L114" s="180"/>
      <c r="M114" s="137"/>
      <c r="N114" s="264">
        <f>VLOOKUP(B114,projections1[[#All],[Country]:[Total 2024 Affected Host Community]],'Population Projections V1'!$V$20,FALSE)</f>
        <v>0</v>
      </c>
      <c r="O114" s="138"/>
      <c r="P114" s="131"/>
      <c r="Q114" s="134"/>
      <c r="R114" s="133"/>
      <c r="S114" s="131"/>
      <c r="T114" s="134"/>
      <c r="U114" s="133"/>
    </row>
    <row r="115" spans="1:21" ht="23.4" customHeight="1" x14ac:dyDescent="0.3">
      <c r="A115" s="229" t="s">
        <v>35</v>
      </c>
      <c r="B115" s="230" t="s">
        <v>38</v>
      </c>
      <c r="C115" s="239" t="s">
        <v>106</v>
      </c>
      <c r="D115" s="129"/>
      <c r="E115" s="119">
        <f>VLOOKUP(B115,projections1[[#All],[Country]:[Total 2024 Population Projection In Destination]],'Population Projections V1'!$E$20,FALSE)</f>
        <v>0</v>
      </c>
      <c r="F115" s="130"/>
      <c r="G115" s="121"/>
      <c r="H115" s="122">
        <f>VLOOKUP(B115,projections1[[#All],[Country]:[Total 2024 In Transit VEN]],'Population Projections V1'!$H$20,FALSE)</f>
        <v>0</v>
      </c>
      <c r="I115" s="123"/>
      <c r="J115" s="178"/>
      <c r="K115" s="179">
        <f>VLOOKUP(B115,projections1[[#All],[Country]:[Total 2024 In Transit Other Nationalities]],'Population Projections V1'!$S$20,FALSE)</f>
        <v>0</v>
      </c>
      <c r="L115" s="180"/>
      <c r="M115" s="137"/>
      <c r="N115" s="264">
        <f>VLOOKUP(B115,projections1[[#All],[Country]:[Total 2024 Affected Host Community]],'Population Projections V1'!$V$20,FALSE)</f>
        <v>0</v>
      </c>
      <c r="O115" s="138"/>
      <c r="P115" s="131"/>
      <c r="Q115" s="134"/>
      <c r="R115" s="133"/>
      <c r="S115" s="131"/>
      <c r="T115" s="134"/>
      <c r="U115" s="133"/>
    </row>
    <row r="116" spans="1:21" ht="23.4" customHeight="1" x14ac:dyDescent="0.3">
      <c r="A116" s="229" t="s">
        <v>35</v>
      </c>
      <c r="B116" s="230" t="s">
        <v>38</v>
      </c>
      <c r="C116" s="239" t="s">
        <v>107</v>
      </c>
      <c r="D116" s="129"/>
      <c r="E116" s="119">
        <f>VLOOKUP(B116,projections1[[#All],[Country]:[Total 2024 Population Projection In Destination]],'Population Projections V1'!$E$20,FALSE)</f>
        <v>0</v>
      </c>
      <c r="F116" s="130"/>
      <c r="G116" s="121"/>
      <c r="H116" s="122">
        <f>VLOOKUP(B116,projections1[[#All],[Country]:[Total 2024 In Transit VEN]],'Population Projections V1'!$H$20,FALSE)</f>
        <v>0</v>
      </c>
      <c r="I116" s="123"/>
      <c r="J116" s="178"/>
      <c r="K116" s="179">
        <f>VLOOKUP(B116,projections1[[#All],[Country]:[Total 2024 In Transit Other Nationalities]],'Population Projections V1'!$S$20,FALSE)</f>
        <v>0</v>
      </c>
      <c r="L116" s="180"/>
      <c r="M116" s="137"/>
      <c r="N116" s="264">
        <f>VLOOKUP(B116,projections1[[#All],[Country]:[Total 2024 Affected Host Community]],'Population Projections V1'!$V$20,FALSE)</f>
        <v>0</v>
      </c>
      <c r="O116" s="138"/>
      <c r="P116" s="131"/>
      <c r="Q116" s="134"/>
      <c r="R116" s="133"/>
      <c r="S116" s="131"/>
      <c r="T116" s="134"/>
      <c r="U116" s="133"/>
    </row>
    <row r="117" spans="1:21" ht="23.4" customHeight="1" x14ac:dyDescent="0.3">
      <c r="A117" s="229" t="s">
        <v>35</v>
      </c>
      <c r="B117" s="230" t="s">
        <v>38</v>
      </c>
      <c r="C117" s="239" t="s">
        <v>108</v>
      </c>
      <c r="D117" s="129"/>
      <c r="E117" s="119">
        <f>VLOOKUP(B117,projections1[[#All],[Country]:[Total 2024 Population Projection In Destination]],'Population Projections V1'!$E$20,FALSE)</f>
        <v>0</v>
      </c>
      <c r="F117" s="130"/>
      <c r="G117" s="121"/>
      <c r="H117" s="122">
        <f>VLOOKUP(B117,projections1[[#All],[Country]:[Total 2024 In Transit VEN]],'Population Projections V1'!$H$20,FALSE)</f>
        <v>0</v>
      </c>
      <c r="I117" s="123"/>
      <c r="J117" s="178"/>
      <c r="K117" s="179">
        <f>VLOOKUP(B117,projections1[[#All],[Country]:[Total 2024 In Transit Other Nationalities]],'Population Projections V1'!$S$20,FALSE)</f>
        <v>0</v>
      </c>
      <c r="L117" s="180"/>
      <c r="M117" s="137"/>
      <c r="N117" s="264">
        <f>VLOOKUP(B117,projections1[[#All],[Country]:[Total 2024 Affected Host Community]],'Population Projections V1'!$V$20,FALSE)</f>
        <v>0</v>
      </c>
      <c r="O117" s="138"/>
      <c r="P117" s="131"/>
      <c r="Q117" s="134"/>
      <c r="R117" s="133"/>
      <c r="S117" s="131"/>
      <c r="T117" s="134"/>
      <c r="U117" s="133"/>
    </row>
    <row r="118" spans="1:21" ht="23.4" customHeight="1" x14ac:dyDescent="0.3">
      <c r="A118" s="229" t="s">
        <v>35</v>
      </c>
      <c r="B118" s="230" t="s">
        <v>38</v>
      </c>
      <c r="C118" s="239" t="s">
        <v>109</v>
      </c>
      <c r="D118" s="129"/>
      <c r="E118" s="119">
        <f>VLOOKUP(B118,projections1[[#All],[Country]:[Total 2024 Population Projection In Destination]],'Population Projections V1'!$E$20,FALSE)</f>
        <v>0</v>
      </c>
      <c r="F118" s="130"/>
      <c r="G118" s="121"/>
      <c r="H118" s="122">
        <f>VLOOKUP(B118,projections1[[#All],[Country]:[Total 2024 In Transit VEN]],'Population Projections V1'!$H$20,FALSE)</f>
        <v>0</v>
      </c>
      <c r="I118" s="123"/>
      <c r="J118" s="178"/>
      <c r="K118" s="179">
        <f>VLOOKUP(B118,projections1[[#All],[Country]:[Total 2024 In Transit Other Nationalities]],'Population Projections V1'!$S$20,FALSE)</f>
        <v>0</v>
      </c>
      <c r="L118" s="180"/>
      <c r="M118" s="137"/>
      <c r="N118" s="264">
        <f>VLOOKUP(B118,projections1[[#All],[Country]:[Total 2024 Affected Host Community]],'Population Projections V1'!$V$20,FALSE)</f>
        <v>0</v>
      </c>
      <c r="O118" s="138"/>
      <c r="P118" s="131"/>
      <c r="Q118" s="134"/>
      <c r="R118" s="133"/>
      <c r="S118" s="131"/>
      <c r="T118" s="134"/>
      <c r="U118" s="133"/>
    </row>
    <row r="119" spans="1:21" ht="23.4" customHeight="1" x14ac:dyDescent="0.3">
      <c r="A119" s="229" t="s">
        <v>43</v>
      </c>
      <c r="B119" s="230" t="s">
        <v>43</v>
      </c>
      <c r="C119" s="239" t="s">
        <v>97</v>
      </c>
      <c r="D119" s="129"/>
      <c r="E119" s="119">
        <f>VLOOKUP(B119,projections1[[#All],[Country]:[Total 2024 Population Projection In Destination]],'Population Projections V1'!$E$20,FALSE)</f>
        <v>0</v>
      </c>
      <c r="F119" s="130"/>
      <c r="G119" s="139"/>
      <c r="H119" s="139"/>
      <c r="I119" s="140"/>
      <c r="J119" s="139"/>
      <c r="K119" s="139"/>
      <c r="L119" s="140"/>
      <c r="M119" s="141"/>
      <c r="N119" s="264">
        <f>VLOOKUP(B119,projections1[[#All],[Country]:[Total 2024 Affected Host Community]],'Population Projections V1'!$V$20,FALSE)</f>
        <v>0</v>
      </c>
      <c r="O119" s="142"/>
      <c r="P119" s="131"/>
      <c r="Q119" s="134"/>
      <c r="R119" s="133"/>
      <c r="S119" s="131"/>
      <c r="T119" s="134"/>
      <c r="U119" s="133"/>
    </row>
    <row r="120" spans="1:21" ht="23.4" customHeight="1" x14ac:dyDescent="0.3">
      <c r="A120" s="229" t="s">
        <v>43</v>
      </c>
      <c r="B120" s="230" t="s">
        <v>43</v>
      </c>
      <c r="C120" s="239" t="s">
        <v>98</v>
      </c>
      <c r="D120" s="129"/>
      <c r="E120" s="119">
        <f>VLOOKUP(B120,projections1[[#All],[Country]:[Total 2024 Population Projection In Destination]],'Population Projections V1'!$E$20,FALSE)</f>
        <v>0</v>
      </c>
      <c r="F120" s="130"/>
      <c r="G120" s="243"/>
      <c r="H120" s="244"/>
      <c r="I120" s="245"/>
      <c r="J120" s="139"/>
      <c r="K120" s="242"/>
      <c r="L120" s="140"/>
      <c r="M120" s="141"/>
      <c r="N120" s="264">
        <f>VLOOKUP(B120,projections1[[#All],[Country]:[Total 2024 Affected Host Community]],'Population Projections V1'!$V$20,FALSE)</f>
        <v>0</v>
      </c>
      <c r="O120" s="142"/>
      <c r="P120" s="131"/>
      <c r="Q120" s="134"/>
      <c r="R120" s="133"/>
      <c r="S120" s="131"/>
      <c r="T120" s="134"/>
      <c r="U120" s="133"/>
    </row>
    <row r="121" spans="1:21" ht="23.4" customHeight="1" x14ac:dyDescent="0.3">
      <c r="A121" s="229" t="s">
        <v>43</v>
      </c>
      <c r="B121" s="230" t="s">
        <v>43</v>
      </c>
      <c r="C121" s="239" t="s">
        <v>99</v>
      </c>
      <c r="D121" s="129"/>
      <c r="E121" s="119">
        <f>VLOOKUP(B121,projections1[[#All],[Country]:[Total 2024 Population Projection In Destination]],'Population Projections V1'!$E$20,FALSE)</f>
        <v>0</v>
      </c>
      <c r="F121" s="130"/>
      <c r="G121" s="243"/>
      <c r="H121" s="244"/>
      <c r="I121" s="245"/>
      <c r="J121" s="139"/>
      <c r="K121" s="242"/>
      <c r="L121" s="140"/>
      <c r="M121" s="141"/>
      <c r="N121" s="264">
        <f>VLOOKUP(B121,projections1[[#All],[Country]:[Total 2024 Affected Host Community]],'Population Projections V1'!$V$20,FALSE)</f>
        <v>0</v>
      </c>
      <c r="O121" s="142"/>
      <c r="P121" s="131"/>
      <c r="Q121" s="134"/>
      <c r="R121" s="133"/>
      <c r="S121" s="131"/>
      <c r="T121" s="134"/>
      <c r="U121" s="133"/>
    </row>
    <row r="122" spans="1:21" ht="23.4" customHeight="1" x14ac:dyDescent="0.3">
      <c r="A122" s="229" t="s">
        <v>43</v>
      </c>
      <c r="B122" s="230" t="s">
        <v>43</v>
      </c>
      <c r="C122" s="239" t="s">
        <v>100</v>
      </c>
      <c r="D122" s="129"/>
      <c r="E122" s="119">
        <f>VLOOKUP(B122,projections1[[#All],[Country]:[Total 2024 Population Projection In Destination]],'Population Projections V1'!$E$20,FALSE)</f>
        <v>0</v>
      </c>
      <c r="F122" s="130"/>
      <c r="G122" s="243"/>
      <c r="H122" s="244"/>
      <c r="I122" s="245"/>
      <c r="J122" s="139"/>
      <c r="K122" s="242"/>
      <c r="L122" s="140"/>
      <c r="M122" s="141"/>
      <c r="N122" s="264">
        <f>VLOOKUP(B122,projections1[[#All],[Country]:[Total 2024 Affected Host Community]],'Population Projections V1'!$V$20,FALSE)</f>
        <v>0</v>
      </c>
      <c r="O122" s="142"/>
      <c r="P122" s="131"/>
      <c r="Q122" s="134"/>
      <c r="R122" s="133"/>
      <c r="S122" s="131"/>
      <c r="T122" s="134"/>
      <c r="U122" s="133"/>
    </row>
    <row r="123" spans="1:21" ht="23.4" customHeight="1" x14ac:dyDescent="0.3">
      <c r="A123" s="229" t="s">
        <v>43</v>
      </c>
      <c r="B123" s="230" t="s">
        <v>43</v>
      </c>
      <c r="C123" s="239" t="s">
        <v>101</v>
      </c>
      <c r="D123" s="129"/>
      <c r="E123" s="119">
        <f>VLOOKUP(B123,projections1[[#All],[Country]:[Total 2024 Population Projection In Destination]],'Population Projections V1'!$E$20,FALSE)</f>
        <v>0</v>
      </c>
      <c r="F123" s="130"/>
      <c r="G123" s="243"/>
      <c r="H123" s="244"/>
      <c r="I123" s="245"/>
      <c r="J123" s="139"/>
      <c r="K123" s="242"/>
      <c r="L123" s="140"/>
      <c r="M123" s="141"/>
      <c r="N123" s="264">
        <f>VLOOKUP(B123,projections1[[#All],[Country]:[Total 2024 Affected Host Community]],'Population Projections V1'!$V$20,FALSE)</f>
        <v>0</v>
      </c>
      <c r="O123" s="142"/>
      <c r="P123" s="131"/>
      <c r="Q123" s="134"/>
      <c r="R123" s="133"/>
      <c r="S123" s="131"/>
      <c r="T123" s="134"/>
      <c r="U123" s="133"/>
    </row>
    <row r="124" spans="1:21" ht="23.4" customHeight="1" x14ac:dyDescent="0.3">
      <c r="A124" s="229" t="s">
        <v>43</v>
      </c>
      <c r="B124" s="230" t="s">
        <v>43</v>
      </c>
      <c r="C124" s="239" t="s">
        <v>102</v>
      </c>
      <c r="D124" s="129"/>
      <c r="E124" s="119">
        <f>VLOOKUP(B124,projections1[[#All],[Country]:[Total 2024 Population Projection In Destination]],'Population Projections V1'!$E$20,FALSE)</f>
        <v>0</v>
      </c>
      <c r="F124" s="130"/>
      <c r="G124" s="243"/>
      <c r="H124" s="244"/>
      <c r="I124" s="245"/>
      <c r="J124" s="139"/>
      <c r="K124" s="242"/>
      <c r="L124" s="140"/>
      <c r="M124" s="141"/>
      <c r="N124" s="264">
        <f>VLOOKUP(B124,projections1[[#All],[Country]:[Total 2024 Affected Host Community]],'Population Projections V1'!$V$20,FALSE)</f>
        <v>0</v>
      </c>
      <c r="O124" s="142"/>
      <c r="P124" s="131"/>
      <c r="Q124" s="134"/>
      <c r="R124" s="133"/>
      <c r="S124" s="131"/>
      <c r="T124" s="134"/>
      <c r="U124" s="133"/>
    </row>
    <row r="125" spans="1:21" ht="23.4" customHeight="1" x14ac:dyDescent="0.3">
      <c r="A125" s="229" t="s">
        <v>43</v>
      </c>
      <c r="B125" s="230" t="s">
        <v>43</v>
      </c>
      <c r="C125" s="239" t="s">
        <v>103</v>
      </c>
      <c r="D125" s="129"/>
      <c r="E125" s="119">
        <f>VLOOKUP(B125,projections1[[#All],[Country]:[Total 2024 Population Projection In Destination]],'Population Projections V1'!$E$20,FALSE)</f>
        <v>0</v>
      </c>
      <c r="F125" s="130"/>
      <c r="G125" s="243"/>
      <c r="H125" s="244"/>
      <c r="I125" s="245"/>
      <c r="J125" s="139"/>
      <c r="K125" s="242"/>
      <c r="L125" s="140"/>
      <c r="M125" s="141"/>
      <c r="N125" s="264">
        <f>VLOOKUP(B125,projections1[[#All],[Country]:[Total 2024 Affected Host Community]],'Population Projections V1'!$V$20,FALSE)</f>
        <v>0</v>
      </c>
      <c r="O125" s="142"/>
      <c r="P125" s="131"/>
      <c r="Q125" s="134"/>
      <c r="R125" s="133"/>
      <c r="S125" s="131"/>
      <c r="T125" s="134"/>
      <c r="U125" s="133"/>
    </row>
    <row r="126" spans="1:21" ht="23.4" customHeight="1" x14ac:dyDescent="0.3">
      <c r="A126" s="229" t="s">
        <v>43</v>
      </c>
      <c r="B126" s="230" t="s">
        <v>43</v>
      </c>
      <c r="C126" s="239" t="s">
        <v>104</v>
      </c>
      <c r="D126" s="129"/>
      <c r="E126" s="119">
        <f>VLOOKUP(B126,projections1[[#All],[Country]:[Total 2024 Population Projection In Destination]],'Population Projections V1'!$E$20,FALSE)</f>
        <v>0</v>
      </c>
      <c r="F126" s="130"/>
      <c r="G126" s="243"/>
      <c r="H126" s="244"/>
      <c r="I126" s="245"/>
      <c r="J126" s="139"/>
      <c r="K126" s="242"/>
      <c r="L126" s="140"/>
      <c r="M126" s="141"/>
      <c r="N126" s="264">
        <f>VLOOKUP(B126,projections1[[#All],[Country]:[Total 2024 Affected Host Community]],'Population Projections V1'!$V$20,FALSE)</f>
        <v>0</v>
      </c>
      <c r="O126" s="142"/>
      <c r="P126" s="131"/>
      <c r="Q126" s="134"/>
      <c r="R126" s="133"/>
      <c r="S126" s="131"/>
      <c r="T126" s="134"/>
      <c r="U126" s="133"/>
    </row>
    <row r="127" spans="1:21" ht="23.4" customHeight="1" x14ac:dyDescent="0.3">
      <c r="A127" s="229" t="s">
        <v>43</v>
      </c>
      <c r="B127" s="230" t="s">
        <v>43</v>
      </c>
      <c r="C127" s="239" t="s">
        <v>105</v>
      </c>
      <c r="D127" s="129"/>
      <c r="E127" s="119">
        <f>VLOOKUP(B127,projections1[[#All],[Country]:[Total 2024 Population Projection In Destination]],'Population Projections V1'!$E$20,FALSE)</f>
        <v>0</v>
      </c>
      <c r="F127" s="130"/>
      <c r="G127" s="243"/>
      <c r="H127" s="244"/>
      <c r="I127" s="245"/>
      <c r="J127" s="139"/>
      <c r="K127" s="242"/>
      <c r="L127" s="140"/>
      <c r="M127" s="141"/>
      <c r="N127" s="264">
        <f>VLOOKUP(B127,projections1[[#All],[Country]:[Total 2024 Affected Host Community]],'Population Projections V1'!$V$20,FALSE)</f>
        <v>0</v>
      </c>
      <c r="O127" s="142"/>
      <c r="P127" s="131"/>
      <c r="Q127" s="134"/>
      <c r="R127" s="133"/>
      <c r="S127" s="131"/>
      <c r="T127" s="134"/>
      <c r="U127" s="133"/>
    </row>
    <row r="128" spans="1:21" ht="23.4" customHeight="1" x14ac:dyDescent="0.3">
      <c r="A128" s="229" t="s">
        <v>43</v>
      </c>
      <c r="B128" s="230" t="s">
        <v>43</v>
      </c>
      <c r="C128" s="239" t="s">
        <v>106</v>
      </c>
      <c r="D128" s="129"/>
      <c r="E128" s="119">
        <f>VLOOKUP(B128,projections1[[#All],[Country]:[Total 2024 Population Projection In Destination]],'Population Projections V1'!$E$20,FALSE)</f>
        <v>0</v>
      </c>
      <c r="F128" s="130"/>
      <c r="G128" s="243"/>
      <c r="H128" s="244"/>
      <c r="I128" s="245"/>
      <c r="J128" s="139"/>
      <c r="K128" s="242"/>
      <c r="L128" s="140"/>
      <c r="M128" s="141"/>
      <c r="N128" s="264">
        <f>VLOOKUP(B128,projections1[[#All],[Country]:[Total 2024 Affected Host Community]],'Population Projections V1'!$V$20,FALSE)</f>
        <v>0</v>
      </c>
      <c r="O128" s="142"/>
      <c r="P128" s="131"/>
      <c r="Q128" s="134"/>
      <c r="R128" s="133"/>
      <c r="S128" s="131"/>
      <c r="T128" s="134"/>
      <c r="U128" s="133"/>
    </row>
    <row r="129" spans="1:21" ht="23.4" customHeight="1" x14ac:dyDescent="0.3">
      <c r="A129" s="229" t="s">
        <v>43</v>
      </c>
      <c r="B129" s="230" t="s">
        <v>43</v>
      </c>
      <c r="C129" s="239" t="s">
        <v>107</v>
      </c>
      <c r="D129" s="129"/>
      <c r="E129" s="119">
        <f>VLOOKUP(B129,projections1[[#All],[Country]:[Total 2024 Population Projection In Destination]],'Population Projections V1'!$E$20,FALSE)</f>
        <v>0</v>
      </c>
      <c r="F129" s="130"/>
      <c r="G129" s="243"/>
      <c r="H129" s="244"/>
      <c r="I129" s="245"/>
      <c r="J129" s="139"/>
      <c r="K129" s="242"/>
      <c r="L129" s="140"/>
      <c r="M129" s="141"/>
      <c r="N129" s="264">
        <f>VLOOKUP(B129,projections1[[#All],[Country]:[Total 2024 Affected Host Community]],'Population Projections V1'!$V$20,FALSE)</f>
        <v>0</v>
      </c>
      <c r="O129" s="142"/>
      <c r="P129" s="131"/>
      <c r="Q129" s="134"/>
      <c r="R129" s="133"/>
      <c r="S129" s="131"/>
      <c r="T129" s="134"/>
      <c r="U129" s="133"/>
    </row>
    <row r="130" spans="1:21" ht="23.4" customHeight="1" x14ac:dyDescent="0.3">
      <c r="A130" s="229" t="s">
        <v>43</v>
      </c>
      <c r="B130" s="230" t="s">
        <v>43</v>
      </c>
      <c r="C130" s="239" t="s">
        <v>108</v>
      </c>
      <c r="D130" s="129"/>
      <c r="E130" s="119">
        <f>VLOOKUP(B130,projections1[[#All],[Country]:[Total 2024 Population Projection In Destination]],'Population Projections V1'!$E$20,FALSE)</f>
        <v>0</v>
      </c>
      <c r="F130" s="130"/>
      <c r="G130" s="243"/>
      <c r="H130" s="244"/>
      <c r="I130" s="245"/>
      <c r="J130" s="139"/>
      <c r="K130" s="242"/>
      <c r="L130" s="140"/>
      <c r="M130" s="141"/>
      <c r="N130" s="264">
        <f>VLOOKUP(B130,projections1[[#All],[Country]:[Total 2024 Affected Host Community]],'Population Projections V1'!$V$20,FALSE)</f>
        <v>0</v>
      </c>
      <c r="O130" s="142"/>
      <c r="P130" s="131"/>
      <c r="Q130" s="134"/>
      <c r="R130" s="133"/>
      <c r="S130" s="131"/>
      <c r="T130" s="134"/>
      <c r="U130" s="133"/>
    </row>
    <row r="131" spans="1:21" ht="23.4" customHeight="1" x14ac:dyDescent="0.3">
      <c r="A131" s="229" t="s">
        <v>43</v>
      </c>
      <c r="B131" s="230" t="s">
        <v>43</v>
      </c>
      <c r="C131" s="239" t="s">
        <v>109</v>
      </c>
      <c r="D131" s="129"/>
      <c r="E131" s="119">
        <f>VLOOKUP(B131,projections1[[#All],[Country]:[Total 2024 Population Projection In Destination]],'Population Projections V1'!$E$20,FALSE)</f>
        <v>0</v>
      </c>
      <c r="F131" s="130"/>
      <c r="G131" s="243"/>
      <c r="H131" s="244"/>
      <c r="I131" s="245"/>
      <c r="J131" s="139"/>
      <c r="K131" s="242"/>
      <c r="L131" s="140"/>
      <c r="M131" s="141"/>
      <c r="N131" s="264">
        <f>VLOOKUP(B131,projections1[[#All],[Country]:[Total 2024 Affected Host Community]],'Population Projections V1'!$V$20,FALSE)</f>
        <v>0</v>
      </c>
      <c r="O131" s="142"/>
      <c r="P131" s="131"/>
      <c r="Q131" s="134"/>
      <c r="R131" s="133"/>
      <c r="S131" s="131"/>
      <c r="T131" s="134"/>
      <c r="U131" s="133"/>
    </row>
    <row r="132" spans="1:21" ht="23.4" customHeight="1" x14ac:dyDescent="0.3">
      <c r="A132" s="229" t="s">
        <v>42</v>
      </c>
      <c r="B132" s="230" t="s">
        <v>42</v>
      </c>
      <c r="C132" s="239" t="s">
        <v>97</v>
      </c>
      <c r="D132" s="129"/>
      <c r="E132" s="119">
        <f>VLOOKUP(B132,projections1[[#All],[Country]:[Total 2024 Population Projection In Destination]],'Population Projections V1'!$E$20,FALSE)</f>
        <v>0</v>
      </c>
      <c r="F132" s="130"/>
      <c r="G132" s="121"/>
      <c r="H132" s="122">
        <f>VLOOKUP(B132,projections1[[#All],[Country]:[Total 2024 In Transit VEN]],'Population Projections V1'!$H$20,FALSE)</f>
        <v>0</v>
      </c>
      <c r="I132" s="123"/>
      <c r="J132" s="178"/>
      <c r="K132" s="179">
        <f>VLOOKUP(B132,projections1[[#All],[Country]:[Total 2024 In Transit Other Nationalities]],'Population Projections V1'!$S$20,FALSE)</f>
        <v>0</v>
      </c>
      <c r="L132" s="180"/>
      <c r="M132" s="137"/>
      <c r="N132" s="264">
        <f>VLOOKUP(B132,projections1[[#All],[Country]:[Total 2024 Affected Host Community]],'Population Projections V1'!$V$20,FALSE)</f>
        <v>0</v>
      </c>
      <c r="O132" s="138"/>
      <c r="P132" s="143"/>
      <c r="Q132" s="144">
        <f>VLOOKUP(B132,projections1[[#All],[Country]:[Total 2024 Pendular]],'Population Projections V1'!$Y$20, FALSE)</f>
        <v>0</v>
      </c>
      <c r="R132" s="145"/>
      <c r="S132" s="146"/>
      <c r="T132" s="147">
        <f>VLOOKUP(B132,projections1[[#All],[Country]:[Total 2024 Returnees]],'Population Projections V1'!$AB$20,FALSE)</f>
        <v>0</v>
      </c>
      <c r="U132" s="148"/>
    </row>
    <row r="133" spans="1:21" ht="23.4" customHeight="1" x14ac:dyDescent="0.3">
      <c r="A133" s="229" t="s">
        <v>42</v>
      </c>
      <c r="B133" s="230" t="s">
        <v>42</v>
      </c>
      <c r="C133" s="239" t="s">
        <v>98</v>
      </c>
      <c r="D133" s="129"/>
      <c r="E133" s="119">
        <f>VLOOKUP(B133,projections1[[#All],[Country]:[Total 2024 Population Projection In Destination]],'Population Projections V1'!$E$20,FALSE)</f>
        <v>0</v>
      </c>
      <c r="F133" s="130"/>
      <c r="G133" s="121"/>
      <c r="H133" s="122">
        <f>VLOOKUP(B133,projections1[[#All],[Country]:[Total 2024 In Transit VEN]],'Population Projections V1'!$H$20,FALSE)</f>
        <v>0</v>
      </c>
      <c r="I133" s="123"/>
      <c r="J133" s="178"/>
      <c r="K133" s="179">
        <f>VLOOKUP(B133,projections1[[#All],[Country]:[Total 2024 In Transit Other Nationalities]],'Population Projections V1'!$S$20,FALSE)</f>
        <v>0</v>
      </c>
      <c r="L133" s="180"/>
      <c r="M133" s="137"/>
      <c r="N133" s="264">
        <f>VLOOKUP(B133,projections1[[#All],[Country]:[Total 2024 Affected Host Community]],'Population Projections V1'!$V$20,FALSE)</f>
        <v>0</v>
      </c>
      <c r="O133" s="138"/>
      <c r="P133" s="143"/>
      <c r="Q133" s="144">
        <f>VLOOKUP(B133,projections1[[#All],[Country]:[Total 2024 Pendular]],'Population Projections V1'!$Y$20, FALSE)</f>
        <v>0</v>
      </c>
      <c r="R133" s="145"/>
      <c r="S133" s="146"/>
      <c r="T133" s="147">
        <f>VLOOKUP(B133,projections1[[#All],[Country]:[Total 2024 Returnees]],'Population Projections V1'!$AB$20,FALSE)</f>
        <v>0</v>
      </c>
      <c r="U133" s="148"/>
    </row>
    <row r="134" spans="1:21" ht="23.4" customHeight="1" x14ac:dyDescent="0.3">
      <c r="A134" s="229" t="s">
        <v>42</v>
      </c>
      <c r="B134" s="230" t="s">
        <v>42</v>
      </c>
      <c r="C134" s="239" t="s">
        <v>99</v>
      </c>
      <c r="D134" s="129"/>
      <c r="E134" s="119">
        <f>VLOOKUP(B134,projections1[[#All],[Country]:[Total 2024 Population Projection In Destination]],'Population Projections V1'!$E$20,FALSE)</f>
        <v>0</v>
      </c>
      <c r="F134" s="130"/>
      <c r="G134" s="121"/>
      <c r="H134" s="122">
        <f>VLOOKUP(B134,projections1[[#All],[Country]:[Total 2024 In Transit VEN]],'Population Projections V1'!$H$20,FALSE)</f>
        <v>0</v>
      </c>
      <c r="I134" s="123"/>
      <c r="J134" s="178"/>
      <c r="K134" s="179">
        <f>VLOOKUP(B134,projections1[[#All],[Country]:[Total 2024 In Transit Other Nationalities]],'Population Projections V1'!$S$20,FALSE)</f>
        <v>0</v>
      </c>
      <c r="L134" s="180"/>
      <c r="M134" s="137"/>
      <c r="N134" s="264">
        <f>VLOOKUP(B134,projections1[[#All],[Country]:[Total 2024 Affected Host Community]],'Population Projections V1'!$V$20,FALSE)</f>
        <v>0</v>
      </c>
      <c r="O134" s="138"/>
      <c r="P134" s="143"/>
      <c r="Q134" s="144">
        <f>VLOOKUP(B134,projections1[[#All],[Country]:[Total 2024 Pendular]],'Population Projections V1'!$Y$20, FALSE)</f>
        <v>0</v>
      </c>
      <c r="R134" s="145"/>
      <c r="S134" s="146"/>
      <c r="T134" s="147">
        <f>VLOOKUP(B134,projections1[[#All],[Country]:[Total 2024 Returnees]],'Population Projections V1'!$AB$20,FALSE)</f>
        <v>0</v>
      </c>
      <c r="U134" s="148"/>
    </row>
    <row r="135" spans="1:21" ht="23.4" customHeight="1" x14ac:dyDescent="0.3">
      <c r="A135" s="229" t="s">
        <v>42</v>
      </c>
      <c r="B135" s="230" t="s">
        <v>42</v>
      </c>
      <c r="C135" s="239" t="s">
        <v>100</v>
      </c>
      <c r="D135" s="129"/>
      <c r="E135" s="119">
        <f>VLOOKUP(B135,projections1[[#All],[Country]:[Total 2024 Population Projection In Destination]],'Population Projections V1'!$E$20,FALSE)</f>
        <v>0</v>
      </c>
      <c r="F135" s="130"/>
      <c r="G135" s="121"/>
      <c r="H135" s="122">
        <f>VLOOKUP(B135,projections1[[#All],[Country]:[Total 2024 In Transit VEN]],'Population Projections V1'!$H$20,FALSE)</f>
        <v>0</v>
      </c>
      <c r="I135" s="123"/>
      <c r="J135" s="178"/>
      <c r="K135" s="179">
        <f>VLOOKUP(B135,projections1[[#All],[Country]:[Total 2024 In Transit Other Nationalities]],'Population Projections V1'!$S$20,FALSE)</f>
        <v>0</v>
      </c>
      <c r="L135" s="180"/>
      <c r="M135" s="137"/>
      <c r="N135" s="264">
        <f>VLOOKUP(B135,projections1[[#All],[Country]:[Total 2024 Affected Host Community]],'Population Projections V1'!$V$20,FALSE)</f>
        <v>0</v>
      </c>
      <c r="O135" s="138"/>
      <c r="P135" s="143"/>
      <c r="Q135" s="144">
        <f>VLOOKUP(B135,projections1[[#All],[Country]:[Total 2024 Pendular]],'Population Projections V1'!$Y$20, FALSE)</f>
        <v>0</v>
      </c>
      <c r="R135" s="145"/>
      <c r="S135" s="146"/>
      <c r="T135" s="147">
        <f>VLOOKUP(B135,projections1[[#All],[Country]:[Total 2024 Returnees]],'Population Projections V1'!$AB$20,FALSE)</f>
        <v>0</v>
      </c>
      <c r="U135" s="148"/>
    </row>
    <row r="136" spans="1:21" ht="23.4" customHeight="1" x14ac:dyDescent="0.3">
      <c r="A136" s="229" t="s">
        <v>42</v>
      </c>
      <c r="B136" s="230" t="s">
        <v>42</v>
      </c>
      <c r="C136" s="239" t="s">
        <v>101</v>
      </c>
      <c r="D136" s="129"/>
      <c r="E136" s="119">
        <f>VLOOKUP(B136,projections1[[#All],[Country]:[Total 2024 Population Projection In Destination]],'Population Projections V1'!$E$20,FALSE)</f>
        <v>0</v>
      </c>
      <c r="F136" s="130"/>
      <c r="G136" s="121"/>
      <c r="H136" s="122">
        <f>VLOOKUP(B136,projections1[[#All],[Country]:[Total 2024 In Transit VEN]],'Population Projections V1'!$H$20,FALSE)</f>
        <v>0</v>
      </c>
      <c r="I136" s="123"/>
      <c r="J136" s="178"/>
      <c r="K136" s="179">
        <f>VLOOKUP(B136,projections1[[#All],[Country]:[Total 2024 In Transit Other Nationalities]],'Population Projections V1'!$S$20,FALSE)</f>
        <v>0</v>
      </c>
      <c r="L136" s="180"/>
      <c r="M136" s="137"/>
      <c r="N136" s="264">
        <f>VLOOKUP(B136,projections1[[#All],[Country]:[Total 2024 Affected Host Community]],'Population Projections V1'!$V$20,FALSE)</f>
        <v>0</v>
      </c>
      <c r="O136" s="138"/>
      <c r="P136" s="143"/>
      <c r="Q136" s="144">
        <f>VLOOKUP(B136,projections1[[#All],[Country]:[Total 2024 Pendular]],'Population Projections V1'!$Y$20, FALSE)</f>
        <v>0</v>
      </c>
      <c r="R136" s="145"/>
      <c r="S136" s="146"/>
      <c r="T136" s="147">
        <f>VLOOKUP(B136,projections1[[#All],[Country]:[Total 2024 Returnees]],'Population Projections V1'!$AB$20,FALSE)</f>
        <v>0</v>
      </c>
      <c r="U136" s="148"/>
    </row>
    <row r="137" spans="1:21" ht="23.4" customHeight="1" x14ac:dyDescent="0.3">
      <c r="A137" s="229" t="s">
        <v>42</v>
      </c>
      <c r="B137" s="230" t="s">
        <v>42</v>
      </c>
      <c r="C137" s="239" t="s">
        <v>102</v>
      </c>
      <c r="D137" s="129"/>
      <c r="E137" s="119">
        <f>VLOOKUP(B137,projections1[[#All],[Country]:[Total 2024 Population Projection In Destination]],'Population Projections V1'!$E$20,FALSE)</f>
        <v>0</v>
      </c>
      <c r="F137" s="130"/>
      <c r="G137" s="121"/>
      <c r="H137" s="122">
        <f>VLOOKUP(B137,projections1[[#All],[Country]:[Total 2024 In Transit VEN]],'Population Projections V1'!$H$20,FALSE)</f>
        <v>0</v>
      </c>
      <c r="I137" s="123"/>
      <c r="J137" s="178"/>
      <c r="K137" s="179">
        <f>VLOOKUP(B137,projections1[[#All],[Country]:[Total 2024 In Transit Other Nationalities]],'Population Projections V1'!$S$20,FALSE)</f>
        <v>0</v>
      </c>
      <c r="L137" s="180"/>
      <c r="M137" s="137"/>
      <c r="N137" s="264">
        <f>VLOOKUP(B137,projections1[[#All],[Country]:[Total 2024 Affected Host Community]],'Population Projections V1'!$V$20,FALSE)</f>
        <v>0</v>
      </c>
      <c r="O137" s="138"/>
      <c r="P137" s="143"/>
      <c r="Q137" s="144">
        <f>VLOOKUP(B137,projections1[[#All],[Country]:[Total 2024 Pendular]],'Population Projections V1'!$Y$20, FALSE)</f>
        <v>0</v>
      </c>
      <c r="R137" s="145"/>
      <c r="S137" s="146"/>
      <c r="T137" s="147">
        <f>VLOOKUP(B137,projections1[[#All],[Country]:[Total 2024 Returnees]],'Population Projections V1'!$AB$20,FALSE)</f>
        <v>0</v>
      </c>
      <c r="U137" s="148"/>
    </row>
    <row r="138" spans="1:21" ht="23.4" customHeight="1" x14ac:dyDescent="0.3">
      <c r="A138" s="229" t="s">
        <v>42</v>
      </c>
      <c r="B138" s="230" t="s">
        <v>42</v>
      </c>
      <c r="C138" s="239" t="s">
        <v>103</v>
      </c>
      <c r="D138" s="129"/>
      <c r="E138" s="119">
        <f>VLOOKUP(B138,projections1[[#All],[Country]:[Total 2024 Population Projection In Destination]],'Population Projections V1'!$E$20,FALSE)</f>
        <v>0</v>
      </c>
      <c r="F138" s="130"/>
      <c r="G138" s="121"/>
      <c r="H138" s="122">
        <f>VLOOKUP(B138,projections1[[#All],[Country]:[Total 2024 In Transit VEN]],'Population Projections V1'!$H$20,FALSE)</f>
        <v>0</v>
      </c>
      <c r="I138" s="123"/>
      <c r="J138" s="178"/>
      <c r="K138" s="179">
        <f>VLOOKUP(B138,projections1[[#All],[Country]:[Total 2024 In Transit Other Nationalities]],'Population Projections V1'!$S$20,FALSE)</f>
        <v>0</v>
      </c>
      <c r="L138" s="180"/>
      <c r="M138" s="137"/>
      <c r="N138" s="264">
        <f>VLOOKUP(B138,projections1[[#All],[Country]:[Total 2024 Affected Host Community]],'Population Projections V1'!$V$20,FALSE)</f>
        <v>0</v>
      </c>
      <c r="O138" s="138"/>
      <c r="P138" s="143"/>
      <c r="Q138" s="144">
        <f>VLOOKUP(B138,projections1[[#All],[Country]:[Total 2024 Pendular]],'Population Projections V1'!$Y$20, FALSE)</f>
        <v>0</v>
      </c>
      <c r="R138" s="145"/>
      <c r="S138" s="146"/>
      <c r="T138" s="147">
        <f>VLOOKUP(B138,projections1[[#All],[Country]:[Total 2024 Returnees]],'Population Projections V1'!$AB$20,FALSE)</f>
        <v>0</v>
      </c>
      <c r="U138" s="148"/>
    </row>
    <row r="139" spans="1:21" ht="23.4" customHeight="1" x14ac:dyDescent="0.3">
      <c r="A139" s="229" t="s">
        <v>42</v>
      </c>
      <c r="B139" s="230" t="s">
        <v>42</v>
      </c>
      <c r="C139" s="239" t="s">
        <v>104</v>
      </c>
      <c r="D139" s="129"/>
      <c r="E139" s="119">
        <f>VLOOKUP(B139,projections1[[#All],[Country]:[Total 2024 Population Projection In Destination]],'Population Projections V1'!$E$20,FALSE)</f>
        <v>0</v>
      </c>
      <c r="F139" s="130"/>
      <c r="G139" s="121"/>
      <c r="H139" s="122">
        <f>VLOOKUP(B139,projections1[[#All],[Country]:[Total 2024 In Transit VEN]],'Population Projections V1'!$H$20,FALSE)</f>
        <v>0</v>
      </c>
      <c r="I139" s="123"/>
      <c r="J139" s="178"/>
      <c r="K139" s="179">
        <f>VLOOKUP(B139,projections1[[#All],[Country]:[Total 2024 In Transit Other Nationalities]],'Population Projections V1'!$S$20,FALSE)</f>
        <v>0</v>
      </c>
      <c r="L139" s="180"/>
      <c r="M139" s="137"/>
      <c r="N139" s="264">
        <f>VLOOKUP(B139,projections1[[#All],[Country]:[Total 2024 Affected Host Community]],'Population Projections V1'!$V$20,FALSE)</f>
        <v>0</v>
      </c>
      <c r="O139" s="138"/>
      <c r="P139" s="143"/>
      <c r="Q139" s="144">
        <f>VLOOKUP(B139,projections1[[#All],[Country]:[Total 2024 Pendular]],'Population Projections V1'!$Y$20, FALSE)</f>
        <v>0</v>
      </c>
      <c r="R139" s="145"/>
      <c r="S139" s="146"/>
      <c r="T139" s="147">
        <f>VLOOKUP(B139,projections1[[#All],[Country]:[Total 2024 Returnees]],'Population Projections V1'!$AB$20,FALSE)</f>
        <v>0</v>
      </c>
      <c r="U139" s="148"/>
    </row>
    <row r="140" spans="1:21" ht="23.4" customHeight="1" x14ac:dyDescent="0.3">
      <c r="A140" s="229" t="s">
        <v>42</v>
      </c>
      <c r="B140" s="230" t="s">
        <v>42</v>
      </c>
      <c r="C140" s="239" t="s">
        <v>105</v>
      </c>
      <c r="D140" s="129"/>
      <c r="E140" s="119">
        <f>VLOOKUP(B140,projections1[[#All],[Country]:[Total 2024 Population Projection In Destination]],'Population Projections V1'!$E$20,FALSE)</f>
        <v>0</v>
      </c>
      <c r="F140" s="130"/>
      <c r="G140" s="121"/>
      <c r="H140" s="122">
        <f>VLOOKUP(B140,projections1[[#All],[Country]:[Total 2024 In Transit VEN]],'Population Projections V1'!$H$20,FALSE)</f>
        <v>0</v>
      </c>
      <c r="I140" s="123"/>
      <c r="J140" s="178"/>
      <c r="K140" s="179">
        <f>VLOOKUP(B140,projections1[[#All],[Country]:[Total 2024 In Transit Other Nationalities]],'Population Projections V1'!$S$20,FALSE)</f>
        <v>0</v>
      </c>
      <c r="L140" s="180"/>
      <c r="M140" s="137"/>
      <c r="N140" s="264">
        <f>VLOOKUP(B140,projections1[[#All],[Country]:[Total 2024 Affected Host Community]],'Population Projections V1'!$V$20,FALSE)</f>
        <v>0</v>
      </c>
      <c r="O140" s="138"/>
      <c r="P140" s="143"/>
      <c r="Q140" s="144">
        <f>VLOOKUP(B140,projections1[[#All],[Country]:[Total 2024 Pendular]],'Population Projections V1'!$Y$20, FALSE)</f>
        <v>0</v>
      </c>
      <c r="R140" s="145"/>
      <c r="S140" s="146"/>
      <c r="T140" s="147">
        <f>VLOOKUP(B140,projections1[[#All],[Country]:[Total 2024 Returnees]],'Population Projections V1'!$AB$20,FALSE)</f>
        <v>0</v>
      </c>
      <c r="U140" s="148"/>
    </row>
    <row r="141" spans="1:21" ht="23.4" customHeight="1" x14ac:dyDescent="0.3">
      <c r="A141" s="229" t="s">
        <v>42</v>
      </c>
      <c r="B141" s="230" t="s">
        <v>42</v>
      </c>
      <c r="C141" s="239" t="s">
        <v>106</v>
      </c>
      <c r="D141" s="129"/>
      <c r="E141" s="119">
        <f>VLOOKUP(B141,projections1[[#All],[Country]:[Total 2024 Population Projection In Destination]],'Population Projections V1'!$E$20,FALSE)</f>
        <v>0</v>
      </c>
      <c r="F141" s="130"/>
      <c r="G141" s="121"/>
      <c r="H141" s="122">
        <f>VLOOKUP(B141,projections1[[#All],[Country]:[Total 2024 In Transit VEN]],'Population Projections V1'!$H$20,FALSE)</f>
        <v>0</v>
      </c>
      <c r="I141" s="123"/>
      <c r="J141" s="178"/>
      <c r="K141" s="179">
        <f>VLOOKUP(B141,projections1[[#All],[Country]:[Total 2024 In Transit Other Nationalities]],'Population Projections V1'!$S$20,FALSE)</f>
        <v>0</v>
      </c>
      <c r="L141" s="180"/>
      <c r="M141" s="137"/>
      <c r="N141" s="264">
        <f>VLOOKUP(B141,projections1[[#All],[Country]:[Total 2024 Affected Host Community]],'Population Projections V1'!$V$20,FALSE)</f>
        <v>0</v>
      </c>
      <c r="O141" s="138"/>
      <c r="P141" s="143"/>
      <c r="Q141" s="144">
        <f>VLOOKUP(B141,projections1[[#All],[Country]:[Total 2024 Pendular]],'Population Projections V1'!$Y$20, FALSE)</f>
        <v>0</v>
      </c>
      <c r="R141" s="145"/>
      <c r="S141" s="146"/>
      <c r="T141" s="147">
        <f>VLOOKUP(B141,projections1[[#All],[Country]:[Total 2024 Returnees]],'Population Projections V1'!$AB$20,FALSE)</f>
        <v>0</v>
      </c>
      <c r="U141" s="148"/>
    </row>
    <row r="142" spans="1:21" ht="23.4" customHeight="1" x14ac:dyDescent="0.3">
      <c r="A142" s="229" t="s">
        <v>42</v>
      </c>
      <c r="B142" s="230" t="s">
        <v>42</v>
      </c>
      <c r="C142" s="239" t="s">
        <v>107</v>
      </c>
      <c r="D142" s="129"/>
      <c r="E142" s="119">
        <f>VLOOKUP(B142,projections1[[#All],[Country]:[Total 2024 Population Projection In Destination]],'Population Projections V1'!$E$20,FALSE)</f>
        <v>0</v>
      </c>
      <c r="F142" s="130"/>
      <c r="G142" s="121"/>
      <c r="H142" s="122">
        <f>VLOOKUP(B142,projections1[[#All],[Country]:[Total 2024 In Transit VEN]],'Population Projections V1'!$H$20,FALSE)</f>
        <v>0</v>
      </c>
      <c r="I142" s="123"/>
      <c r="J142" s="178"/>
      <c r="K142" s="179">
        <f>VLOOKUP(B142,projections1[[#All],[Country]:[Total 2024 In Transit Other Nationalities]],'Population Projections V1'!$S$20,FALSE)</f>
        <v>0</v>
      </c>
      <c r="L142" s="180"/>
      <c r="M142" s="137"/>
      <c r="N142" s="264">
        <f>VLOOKUP(B142,projections1[[#All],[Country]:[Total 2024 Affected Host Community]],'Population Projections V1'!$V$20,FALSE)</f>
        <v>0</v>
      </c>
      <c r="O142" s="138"/>
      <c r="P142" s="143"/>
      <c r="Q142" s="144">
        <f>VLOOKUP(B142,projections1[[#All],[Country]:[Total 2024 Pendular]],'Population Projections V1'!$Y$20, FALSE)</f>
        <v>0</v>
      </c>
      <c r="R142" s="145"/>
      <c r="S142" s="146"/>
      <c r="T142" s="147">
        <f>VLOOKUP(B142,projections1[[#All],[Country]:[Total 2024 Returnees]],'Population Projections V1'!$AB$20,FALSE)</f>
        <v>0</v>
      </c>
      <c r="U142" s="148"/>
    </row>
    <row r="143" spans="1:21" ht="23.4" customHeight="1" x14ac:dyDescent="0.3">
      <c r="A143" s="229" t="s">
        <v>42</v>
      </c>
      <c r="B143" s="230" t="s">
        <v>42</v>
      </c>
      <c r="C143" s="239" t="s">
        <v>108</v>
      </c>
      <c r="D143" s="129"/>
      <c r="E143" s="119">
        <f>VLOOKUP(B143,projections1[[#All],[Country]:[Total 2024 Population Projection In Destination]],'Population Projections V1'!$E$20,FALSE)</f>
        <v>0</v>
      </c>
      <c r="F143" s="130"/>
      <c r="G143" s="121"/>
      <c r="H143" s="122">
        <f>VLOOKUP(B143,projections1[[#All],[Country]:[Total 2024 In Transit VEN]],'Population Projections V1'!$H$20,FALSE)</f>
        <v>0</v>
      </c>
      <c r="I143" s="123"/>
      <c r="J143" s="178"/>
      <c r="K143" s="179">
        <f>VLOOKUP(B143,projections1[[#All],[Country]:[Total 2024 In Transit Other Nationalities]],'Population Projections V1'!$S$20,FALSE)</f>
        <v>0</v>
      </c>
      <c r="L143" s="180"/>
      <c r="M143" s="137"/>
      <c r="N143" s="264">
        <f>VLOOKUP(B143,projections1[[#All],[Country]:[Total 2024 Affected Host Community]],'Population Projections V1'!$V$20,FALSE)</f>
        <v>0</v>
      </c>
      <c r="O143" s="138"/>
      <c r="P143" s="143"/>
      <c r="Q143" s="144">
        <f>VLOOKUP(B143,projections1[[#All],[Country]:[Total 2024 Pendular]],'Population Projections V1'!$Y$20, FALSE)</f>
        <v>0</v>
      </c>
      <c r="R143" s="145"/>
      <c r="S143" s="146"/>
      <c r="T143" s="147">
        <f>VLOOKUP(B143,projections1[[#All],[Country]:[Total 2024 Returnees]],'Population Projections V1'!$AB$20,FALSE)</f>
        <v>0</v>
      </c>
      <c r="U143" s="148"/>
    </row>
    <row r="144" spans="1:21" ht="23.4" customHeight="1" x14ac:dyDescent="0.3">
      <c r="A144" s="229" t="s">
        <v>42</v>
      </c>
      <c r="B144" s="230" t="s">
        <v>42</v>
      </c>
      <c r="C144" s="239" t="s">
        <v>109</v>
      </c>
      <c r="D144" s="129"/>
      <c r="E144" s="119">
        <f>VLOOKUP(B144,projections1[[#All],[Country]:[Total 2024 Population Projection In Destination]],'Population Projections V1'!$E$20,FALSE)</f>
        <v>0</v>
      </c>
      <c r="F144" s="130"/>
      <c r="G144" s="121"/>
      <c r="H144" s="122">
        <f>VLOOKUP(B144,projections1[[#All],[Country]:[Total 2024 In Transit VEN]],'Population Projections V1'!$H$20,FALSE)</f>
        <v>0</v>
      </c>
      <c r="I144" s="123"/>
      <c r="J144" s="178"/>
      <c r="K144" s="179">
        <f>VLOOKUP(B144,projections1[[#All],[Country]:[Total 2024 In Transit Other Nationalities]],'Population Projections V1'!$S$20,FALSE)</f>
        <v>0</v>
      </c>
      <c r="L144" s="180"/>
      <c r="M144" s="137"/>
      <c r="N144" s="264">
        <f>VLOOKUP(B144,projections1[[#All],[Country]:[Total 2024 Affected Host Community]],'Population Projections V1'!$V$20,FALSE)</f>
        <v>0</v>
      </c>
      <c r="O144" s="138"/>
      <c r="P144" s="143"/>
      <c r="Q144" s="144">
        <f>VLOOKUP(B144,projections1[[#All],[Country]:[Total 2024 Pendular]],'Population Projections V1'!$Y$20, FALSE)</f>
        <v>0</v>
      </c>
      <c r="R144" s="145"/>
      <c r="S144" s="146"/>
      <c r="T144" s="147">
        <f>VLOOKUP(B144,projections1[[#All],[Country]:[Total 2024 Returnees]],'Population Projections V1'!$AB$20,FALSE)</f>
        <v>0</v>
      </c>
      <c r="U144" s="148"/>
    </row>
    <row r="145" spans="1:21" ht="23.4" customHeight="1" x14ac:dyDescent="0.3">
      <c r="A145" s="229" t="s">
        <v>44</v>
      </c>
      <c r="B145" s="230" t="s">
        <v>44</v>
      </c>
      <c r="C145" s="239" t="s">
        <v>97</v>
      </c>
      <c r="D145" s="129"/>
      <c r="E145" s="119">
        <f>VLOOKUP(B145,projections1[[#All],[Country]:[Total 2024 Population Projection In Destination]],'Population Projections V1'!$E$20,FALSE)</f>
        <v>0</v>
      </c>
      <c r="F145" s="130"/>
      <c r="G145" s="121"/>
      <c r="H145" s="122">
        <f>VLOOKUP(B145,projections1[[#All],[Country]:[Total 2024 In Transit VEN]],'Population Projections V1'!$H$20,FALSE)</f>
        <v>0</v>
      </c>
      <c r="I145" s="123"/>
      <c r="J145" s="178"/>
      <c r="K145" s="179">
        <f>VLOOKUP(B145,projections1[[#All],[Country]:[Total 2024 In Transit Other Nationalities]],'Population Projections V1'!$S$20,FALSE)</f>
        <v>0</v>
      </c>
      <c r="L145" s="180"/>
      <c r="M145" s="137"/>
      <c r="N145" s="264">
        <f>VLOOKUP(B145,projections1[[#All],[Country]:[Total 2024 Affected Host Community]],'Population Projections V1'!$V$20,FALSE)</f>
        <v>0</v>
      </c>
      <c r="O145" s="138"/>
      <c r="P145" s="131"/>
      <c r="Q145" s="134"/>
      <c r="R145" s="133"/>
      <c r="S145" s="131"/>
      <c r="T145" s="134"/>
      <c r="U145" s="133"/>
    </row>
    <row r="146" spans="1:21" ht="23.4" customHeight="1" x14ac:dyDescent="0.3">
      <c r="A146" s="229" t="s">
        <v>44</v>
      </c>
      <c r="B146" s="230" t="s">
        <v>44</v>
      </c>
      <c r="C146" s="239" t="s">
        <v>98</v>
      </c>
      <c r="D146" s="129"/>
      <c r="E146" s="119">
        <f>VLOOKUP(B146,projections1[[#All],[Country]:[Total 2024 Population Projection In Destination]],'Population Projections V1'!$E$20,FALSE)</f>
        <v>0</v>
      </c>
      <c r="F146" s="130"/>
      <c r="G146" s="121"/>
      <c r="H146" s="122">
        <f>VLOOKUP(B146,projections1[[#All],[Country]:[Total 2024 In Transit VEN]],'Population Projections V1'!$H$20,FALSE)</f>
        <v>0</v>
      </c>
      <c r="I146" s="123"/>
      <c r="J146" s="178"/>
      <c r="K146" s="179">
        <f>VLOOKUP(B146,projections1[[#All],[Country]:[Total 2024 In Transit Other Nationalities]],'Population Projections V1'!$S$20,FALSE)</f>
        <v>0</v>
      </c>
      <c r="L146" s="180"/>
      <c r="M146" s="137"/>
      <c r="N146" s="264">
        <f>VLOOKUP(B146,projections1[[#All],[Country]:[Total 2024 Affected Host Community]],'Population Projections V1'!$V$20,FALSE)</f>
        <v>0</v>
      </c>
      <c r="O146" s="138"/>
      <c r="P146" s="131"/>
      <c r="Q146" s="134"/>
      <c r="R146" s="133"/>
      <c r="S146" s="131"/>
      <c r="T146" s="134"/>
      <c r="U146" s="133"/>
    </row>
    <row r="147" spans="1:21" ht="23.4" customHeight="1" x14ac:dyDescent="0.3">
      <c r="A147" s="229" t="s">
        <v>44</v>
      </c>
      <c r="B147" s="230" t="s">
        <v>44</v>
      </c>
      <c r="C147" s="239" t="s">
        <v>99</v>
      </c>
      <c r="D147" s="129"/>
      <c r="E147" s="119">
        <f>VLOOKUP(B147,projections1[[#All],[Country]:[Total 2024 Population Projection In Destination]],'Population Projections V1'!$E$20,FALSE)</f>
        <v>0</v>
      </c>
      <c r="F147" s="130"/>
      <c r="G147" s="121"/>
      <c r="H147" s="122">
        <f>VLOOKUP(B147,projections1[[#All],[Country]:[Total 2024 In Transit VEN]],'Population Projections V1'!$H$20,FALSE)</f>
        <v>0</v>
      </c>
      <c r="I147" s="123"/>
      <c r="J147" s="178"/>
      <c r="K147" s="179">
        <f>VLOOKUP(B147,projections1[[#All],[Country]:[Total 2024 In Transit Other Nationalities]],'Population Projections V1'!$S$20,FALSE)</f>
        <v>0</v>
      </c>
      <c r="L147" s="180"/>
      <c r="M147" s="137"/>
      <c r="N147" s="264">
        <f>VLOOKUP(B147,projections1[[#All],[Country]:[Total 2024 Affected Host Community]],'Population Projections V1'!$V$20,FALSE)</f>
        <v>0</v>
      </c>
      <c r="O147" s="138"/>
      <c r="P147" s="131"/>
      <c r="Q147" s="134"/>
      <c r="R147" s="133"/>
      <c r="S147" s="131"/>
      <c r="T147" s="134"/>
      <c r="U147" s="133"/>
    </row>
    <row r="148" spans="1:21" ht="23.4" customHeight="1" x14ac:dyDescent="0.3">
      <c r="A148" s="229" t="s">
        <v>44</v>
      </c>
      <c r="B148" s="230" t="s">
        <v>44</v>
      </c>
      <c r="C148" s="239" t="s">
        <v>100</v>
      </c>
      <c r="D148" s="129"/>
      <c r="E148" s="119">
        <f>VLOOKUP(B148,projections1[[#All],[Country]:[Total 2024 Population Projection In Destination]],'Population Projections V1'!$E$20,FALSE)</f>
        <v>0</v>
      </c>
      <c r="F148" s="130"/>
      <c r="G148" s="121"/>
      <c r="H148" s="122">
        <f>VLOOKUP(B148,projections1[[#All],[Country]:[Total 2024 In Transit VEN]],'Population Projections V1'!$H$20,FALSE)</f>
        <v>0</v>
      </c>
      <c r="I148" s="123"/>
      <c r="J148" s="178"/>
      <c r="K148" s="179">
        <f>VLOOKUP(B148,projections1[[#All],[Country]:[Total 2024 In Transit Other Nationalities]],'Population Projections V1'!$S$20,FALSE)</f>
        <v>0</v>
      </c>
      <c r="L148" s="180"/>
      <c r="M148" s="137"/>
      <c r="N148" s="264">
        <f>VLOOKUP(B148,projections1[[#All],[Country]:[Total 2024 Affected Host Community]],'Population Projections V1'!$V$20,FALSE)</f>
        <v>0</v>
      </c>
      <c r="O148" s="138"/>
      <c r="P148" s="131"/>
      <c r="Q148" s="134"/>
      <c r="R148" s="133"/>
      <c r="S148" s="131"/>
      <c r="T148" s="134"/>
      <c r="U148" s="133"/>
    </row>
    <row r="149" spans="1:21" ht="23.4" customHeight="1" x14ac:dyDescent="0.3">
      <c r="A149" s="229" t="s">
        <v>44</v>
      </c>
      <c r="B149" s="230" t="s">
        <v>44</v>
      </c>
      <c r="C149" s="239" t="s">
        <v>101</v>
      </c>
      <c r="D149" s="129"/>
      <c r="E149" s="119">
        <f>VLOOKUP(B149,projections1[[#All],[Country]:[Total 2024 Population Projection In Destination]],'Population Projections V1'!$E$20,FALSE)</f>
        <v>0</v>
      </c>
      <c r="F149" s="130"/>
      <c r="G149" s="121"/>
      <c r="H149" s="122">
        <f>VLOOKUP(B149,projections1[[#All],[Country]:[Total 2024 In Transit VEN]],'Population Projections V1'!$H$20,FALSE)</f>
        <v>0</v>
      </c>
      <c r="I149" s="123"/>
      <c r="J149" s="178"/>
      <c r="K149" s="179">
        <f>VLOOKUP(B149,projections1[[#All],[Country]:[Total 2024 In Transit Other Nationalities]],'Population Projections V1'!$S$20,FALSE)</f>
        <v>0</v>
      </c>
      <c r="L149" s="180"/>
      <c r="M149" s="137"/>
      <c r="N149" s="264">
        <f>VLOOKUP(B149,projections1[[#All],[Country]:[Total 2024 Affected Host Community]],'Population Projections V1'!$V$20,FALSE)</f>
        <v>0</v>
      </c>
      <c r="O149" s="138"/>
      <c r="P149" s="131"/>
      <c r="Q149" s="134"/>
      <c r="R149" s="133"/>
      <c r="S149" s="131"/>
      <c r="T149" s="134"/>
      <c r="U149" s="133"/>
    </row>
    <row r="150" spans="1:21" ht="23.4" customHeight="1" x14ac:dyDescent="0.3">
      <c r="A150" s="229" t="s">
        <v>44</v>
      </c>
      <c r="B150" s="230" t="s">
        <v>44</v>
      </c>
      <c r="C150" s="239" t="s">
        <v>102</v>
      </c>
      <c r="D150" s="129"/>
      <c r="E150" s="119">
        <f>VLOOKUP(B150,projections1[[#All],[Country]:[Total 2024 Population Projection In Destination]],'Population Projections V1'!$E$20,FALSE)</f>
        <v>0</v>
      </c>
      <c r="F150" s="130"/>
      <c r="G150" s="121"/>
      <c r="H150" s="122">
        <f>VLOOKUP(B150,projections1[[#All],[Country]:[Total 2024 In Transit VEN]],'Population Projections V1'!$H$20,FALSE)</f>
        <v>0</v>
      </c>
      <c r="I150" s="123"/>
      <c r="J150" s="178"/>
      <c r="K150" s="179">
        <f>VLOOKUP(B150,projections1[[#All],[Country]:[Total 2024 In Transit Other Nationalities]],'Population Projections V1'!$S$20,FALSE)</f>
        <v>0</v>
      </c>
      <c r="L150" s="180"/>
      <c r="M150" s="137"/>
      <c r="N150" s="264">
        <f>VLOOKUP(B150,projections1[[#All],[Country]:[Total 2024 Affected Host Community]],'Population Projections V1'!$V$20,FALSE)</f>
        <v>0</v>
      </c>
      <c r="O150" s="138"/>
      <c r="P150" s="131"/>
      <c r="Q150" s="134"/>
      <c r="R150" s="133"/>
      <c r="S150" s="131"/>
      <c r="T150" s="134"/>
      <c r="U150" s="133"/>
    </row>
    <row r="151" spans="1:21" ht="23.4" customHeight="1" x14ac:dyDescent="0.3">
      <c r="A151" s="229" t="s">
        <v>44</v>
      </c>
      <c r="B151" s="230" t="s">
        <v>44</v>
      </c>
      <c r="C151" s="239" t="s">
        <v>103</v>
      </c>
      <c r="D151" s="129"/>
      <c r="E151" s="119">
        <f>VLOOKUP(B151,projections1[[#All],[Country]:[Total 2024 Population Projection In Destination]],'Population Projections V1'!$E$20,FALSE)</f>
        <v>0</v>
      </c>
      <c r="F151" s="130"/>
      <c r="G151" s="121"/>
      <c r="H151" s="122">
        <f>VLOOKUP(B151,projections1[[#All],[Country]:[Total 2024 In Transit VEN]],'Population Projections V1'!$H$20,FALSE)</f>
        <v>0</v>
      </c>
      <c r="I151" s="123"/>
      <c r="J151" s="178"/>
      <c r="K151" s="179">
        <f>VLOOKUP(B151,projections1[[#All],[Country]:[Total 2024 In Transit Other Nationalities]],'Population Projections V1'!$S$20,FALSE)</f>
        <v>0</v>
      </c>
      <c r="L151" s="180"/>
      <c r="M151" s="137"/>
      <c r="N151" s="264">
        <f>VLOOKUP(B151,projections1[[#All],[Country]:[Total 2024 Affected Host Community]],'Population Projections V1'!$V$20,FALSE)</f>
        <v>0</v>
      </c>
      <c r="O151" s="138"/>
      <c r="P151" s="131"/>
      <c r="Q151" s="134"/>
      <c r="R151" s="133"/>
      <c r="S151" s="131"/>
      <c r="T151" s="134"/>
      <c r="U151" s="133"/>
    </row>
    <row r="152" spans="1:21" ht="23.4" customHeight="1" x14ac:dyDescent="0.3">
      <c r="A152" s="229" t="s">
        <v>44</v>
      </c>
      <c r="B152" s="230" t="s">
        <v>44</v>
      </c>
      <c r="C152" s="239" t="s">
        <v>104</v>
      </c>
      <c r="D152" s="129"/>
      <c r="E152" s="119">
        <f>VLOOKUP(B152,projections1[[#All],[Country]:[Total 2024 Population Projection In Destination]],'Population Projections V1'!$E$20,FALSE)</f>
        <v>0</v>
      </c>
      <c r="F152" s="130"/>
      <c r="G152" s="121"/>
      <c r="H152" s="122">
        <f>VLOOKUP(B152,projections1[[#All],[Country]:[Total 2024 In Transit VEN]],'Population Projections V1'!$H$20,FALSE)</f>
        <v>0</v>
      </c>
      <c r="I152" s="123"/>
      <c r="J152" s="178"/>
      <c r="K152" s="179">
        <f>VLOOKUP(B152,projections1[[#All],[Country]:[Total 2024 In Transit Other Nationalities]],'Population Projections V1'!$S$20,FALSE)</f>
        <v>0</v>
      </c>
      <c r="L152" s="180"/>
      <c r="M152" s="137"/>
      <c r="N152" s="264">
        <f>VLOOKUP(B152,projections1[[#All],[Country]:[Total 2024 Affected Host Community]],'Population Projections V1'!$V$20,FALSE)</f>
        <v>0</v>
      </c>
      <c r="O152" s="138"/>
      <c r="P152" s="131"/>
      <c r="Q152" s="134"/>
      <c r="R152" s="133"/>
      <c r="S152" s="131"/>
      <c r="T152" s="134"/>
      <c r="U152" s="133"/>
    </row>
    <row r="153" spans="1:21" ht="23.4" customHeight="1" x14ac:dyDescent="0.3">
      <c r="A153" s="229" t="s">
        <v>44</v>
      </c>
      <c r="B153" s="230" t="s">
        <v>44</v>
      </c>
      <c r="C153" s="239" t="s">
        <v>105</v>
      </c>
      <c r="D153" s="129"/>
      <c r="E153" s="119">
        <f>VLOOKUP(B153,projections1[[#All],[Country]:[Total 2024 Population Projection In Destination]],'Population Projections V1'!$E$20,FALSE)</f>
        <v>0</v>
      </c>
      <c r="F153" s="130"/>
      <c r="G153" s="121"/>
      <c r="H153" s="122">
        <f>VLOOKUP(B153,projections1[[#All],[Country]:[Total 2024 In Transit VEN]],'Population Projections V1'!$H$20,FALSE)</f>
        <v>0</v>
      </c>
      <c r="I153" s="123"/>
      <c r="J153" s="178"/>
      <c r="K153" s="179">
        <f>VLOOKUP(B153,projections1[[#All],[Country]:[Total 2024 In Transit Other Nationalities]],'Population Projections V1'!$S$20,FALSE)</f>
        <v>0</v>
      </c>
      <c r="L153" s="180"/>
      <c r="M153" s="137"/>
      <c r="N153" s="264">
        <f>VLOOKUP(B153,projections1[[#All],[Country]:[Total 2024 Affected Host Community]],'Population Projections V1'!$V$20,FALSE)</f>
        <v>0</v>
      </c>
      <c r="O153" s="138"/>
      <c r="P153" s="131"/>
      <c r="Q153" s="134"/>
      <c r="R153" s="133"/>
      <c r="S153" s="131"/>
      <c r="T153" s="134"/>
      <c r="U153" s="133"/>
    </row>
    <row r="154" spans="1:21" ht="23.4" customHeight="1" x14ac:dyDescent="0.3">
      <c r="A154" s="229" t="s">
        <v>44</v>
      </c>
      <c r="B154" s="230" t="s">
        <v>44</v>
      </c>
      <c r="C154" s="239" t="s">
        <v>106</v>
      </c>
      <c r="D154" s="129"/>
      <c r="E154" s="119">
        <f>VLOOKUP(B154,projections1[[#All],[Country]:[Total 2024 Population Projection In Destination]],'Population Projections V1'!$E$20,FALSE)</f>
        <v>0</v>
      </c>
      <c r="F154" s="130"/>
      <c r="G154" s="121"/>
      <c r="H154" s="122">
        <f>VLOOKUP(B154,projections1[[#All],[Country]:[Total 2024 In Transit VEN]],'Population Projections V1'!$H$20,FALSE)</f>
        <v>0</v>
      </c>
      <c r="I154" s="123"/>
      <c r="J154" s="178"/>
      <c r="K154" s="179">
        <f>VLOOKUP(B154,projections1[[#All],[Country]:[Total 2024 In Transit Other Nationalities]],'Population Projections V1'!$S$20,FALSE)</f>
        <v>0</v>
      </c>
      <c r="L154" s="180"/>
      <c r="M154" s="137"/>
      <c r="N154" s="264">
        <f>VLOOKUP(B154,projections1[[#All],[Country]:[Total 2024 Affected Host Community]],'Population Projections V1'!$V$20,FALSE)</f>
        <v>0</v>
      </c>
      <c r="O154" s="138"/>
      <c r="P154" s="131"/>
      <c r="Q154" s="134"/>
      <c r="R154" s="133"/>
      <c r="S154" s="131"/>
      <c r="T154" s="134"/>
      <c r="U154" s="133"/>
    </row>
    <row r="155" spans="1:21" ht="23.4" customHeight="1" x14ac:dyDescent="0.3">
      <c r="A155" s="229" t="s">
        <v>44</v>
      </c>
      <c r="B155" s="230" t="s">
        <v>44</v>
      </c>
      <c r="C155" s="239" t="s">
        <v>107</v>
      </c>
      <c r="D155" s="129"/>
      <c r="E155" s="119">
        <f>VLOOKUP(B155,projections1[[#All],[Country]:[Total 2024 Population Projection In Destination]],'Population Projections V1'!$E$20,FALSE)</f>
        <v>0</v>
      </c>
      <c r="F155" s="130"/>
      <c r="G155" s="121"/>
      <c r="H155" s="122">
        <f>VLOOKUP(B155,projections1[[#All],[Country]:[Total 2024 In Transit VEN]],'Population Projections V1'!$H$20,FALSE)</f>
        <v>0</v>
      </c>
      <c r="I155" s="123"/>
      <c r="J155" s="178"/>
      <c r="K155" s="179">
        <f>VLOOKUP(B155,projections1[[#All],[Country]:[Total 2024 In Transit Other Nationalities]],'Population Projections V1'!$S$20,FALSE)</f>
        <v>0</v>
      </c>
      <c r="L155" s="180"/>
      <c r="M155" s="137"/>
      <c r="N155" s="264">
        <f>VLOOKUP(B155,projections1[[#All],[Country]:[Total 2024 Affected Host Community]],'Population Projections V1'!$V$20,FALSE)</f>
        <v>0</v>
      </c>
      <c r="O155" s="138"/>
      <c r="P155" s="131"/>
      <c r="Q155" s="134"/>
      <c r="R155" s="133"/>
      <c r="S155" s="131"/>
      <c r="T155" s="134"/>
      <c r="U155" s="133"/>
    </row>
    <row r="156" spans="1:21" ht="23.4" customHeight="1" x14ac:dyDescent="0.3">
      <c r="A156" s="229" t="s">
        <v>44</v>
      </c>
      <c r="B156" s="230" t="s">
        <v>44</v>
      </c>
      <c r="C156" s="239" t="s">
        <v>108</v>
      </c>
      <c r="D156" s="129"/>
      <c r="E156" s="119">
        <f>VLOOKUP(B156,projections1[[#All],[Country]:[Total 2024 Population Projection In Destination]],'Population Projections V1'!$E$20,FALSE)</f>
        <v>0</v>
      </c>
      <c r="F156" s="130"/>
      <c r="G156" s="121"/>
      <c r="H156" s="122">
        <f>VLOOKUP(B156,projections1[[#All],[Country]:[Total 2024 In Transit VEN]],'Population Projections V1'!$H$20,FALSE)</f>
        <v>0</v>
      </c>
      <c r="I156" s="123"/>
      <c r="J156" s="178"/>
      <c r="K156" s="179">
        <f>VLOOKUP(B156,projections1[[#All],[Country]:[Total 2024 In Transit Other Nationalities]],'Population Projections V1'!$S$20,FALSE)</f>
        <v>0</v>
      </c>
      <c r="L156" s="180"/>
      <c r="M156" s="137"/>
      <c r="N156" s="264">
        <f>VLOOKUP(B156,projections1[[#All],[Country]:[Total 2024 Affected Host Community]],'Population Projections V1'!$V$20,FALSE)</f>
        <v>0</v>
      </c>
      <c r="O156" s="138"/>
      <c r="P156" s="131"/>
      <c r="Q156" s="134"/>
      <c r="R156" s="133"/>
      <c r="S156" s="131"/>
      <c r="T156" s="134"/>
      <c r="U156" s="133"/>
    </row>
    <row r="157" spans="1:21" ht="23.4" customHeight="1" x14ac:dyDescent="0.3">
      <c r="A157" s="229" t="s">
        <v>44</v>
      </c>
      <c r="B157" s="230" t="s">
        <v>44</v>
      </c>
      <c r="C157" s="239" t="s">
        <v>109</v>
      </c>
      <c r="D157" s="129"/>
      <c r="E157" s="119">
        <f>VLOOKUP(B157,projections1[[#All],[Country]:[Total 2024 Population Projection In Destination]],'Population Projections V1'!$E$20,FALSE)</f>
        <v>0</v>
      </c>
      <c r="F157" s="130"/>
      <c r="G157" s="121"/>
      <c r="H157" s="122">
        <f>VLOOKUP(B157,projections1[[#All],[Country]:[Total 2024 In Transit VEN]],'Population Projections V1'!$H$20,FALSE)</f>
        <v>0</v>
      </c>
      <c r="I157" s="123"/>
      <c r="J157" s="178"/>
      <c r="K157" s="179">
        <f>VLOOKUP(B157,projections1[[#All],[Country]:[Total 2024 In Transit Other Nationalities]],'Population Projections V1'!$S$20,FALSE)</f>
        <v>0</v>
      </c>
      <c r="L157" s="180"/>
      <c r="M157" s="137"/>
      <c r="N157" s="264">
        <f>VLOOKUP(B157,projections1[[#All],[Country]:[Total 2024 Affected Host Community]],'Population Projections V1'!$V$20,FALSE)</f>
        <v>0</v>
      </c>
      <c r="O157" s="138"/>
      <c r="P157" s="131"/>
      <c r="Q157" s="134"/>
      <c r="R157" s="133"/>
      <c r="S157" s="131"/>
      <c r="T157" s="134"/>
      <c r="U157" s="133"/>
    </row>
    <row r="158" spans="1:21" ht="23.4" customHeight="1" x14ac:dyDescent="0.3">
      <c r="A158" s="229" t="s">
        <v>46</v>
      </c>
      <c r="B158" s="230" t="s">
        <v>45</v>
      </c>
      <c r="C158" s="239" t="s">
        <v>97</v>
      </c>
      <c r="D158" s="129"/>
      <c r="E158" s="119">
        <f>VLOOKUP(B158,projections1[[#All],[Country]:[Total 2024 Population Projection In Destination]],'Population Projections V1'!$E$20,FALSE)</f>
        <v>0</v>
      </c>
      <c r="F158" s="130"/>
      <c r="G158" s="121"/>
      <c r="H158" s="122">
        <f>VLOOKUP(B158,projections1[[#All],[Country]:[Total 2024 In Transit VEN]],'Population Projections V1'!$H$20,FALSE)</f>
        <v>0</v>
      </c>
      <c r="I158" s="123"/>
      <c r="J158" s="178"/>
      <c r="K158" s="179">
        <f>VLOOKUP(B158,projections1[[#All],[Country]:[Total 2024 In Transit Other Nationalities]],'Population Projections V1'!$S$20,FALSE)</f>
        <v>0</v>
      </c>
      <c r="L158" s="180"/>
      <c r="M158" s="137"/>
      <c r="N158" s="264">
        <f>VLOOKUP(B158,projections1[[#All],[Country]:[Total 2024 Affected Host Community]],'Population Projections V1'!$V$20,FALSE)</f>
        <v>0</v>
      </c>
      <c r="O158" s="138"/>
      <c r="P158" s="131"/>
      <c r="Q158" s="134"/>
      <c r="R158" s="133"/>
      <c r="S158" s="131"/>
      <c r="T158" s="134"/>
      <c r="U158" s="133"/>
    </row>
    <row r="159" spans="1:21" ht="23.4" customHeight="1" x14ac:dyDescent="0.3">
      <c r="A159" s="229" t="s">
        <v>46</v>
      </c>
      <c r="B159" s="230" t="s">
        <v>45</v>
      </c>
      <c r="C159" s="239" t="s">
        <v>98</v>
      </c>
      <c r="D159" s="129"/>
      <c r="E159" s="119">
        <f>VLOOKUP(B159,projections1[[#All],[Country]:[Total 2024 Population Projection In Destination]],'Population Projections V1'!$E$20,FALSE)</f>
        <v>0</v>
      </c>
      <c r="F159" s="130"/>
      <c r="G159" s="121"/>
      <c r="H159" s="122">
        <f>VLOOKUP(B159,projections1[[#All],[Country]:[Total 2024 In Transit VEN]],'Population Projections V1'!$H$20,FALSE)</f>
        <v>0</v>
      </c>
      <c r="I159" s="123"/>
      <c r="J159" s="178"/>
      <c r="K159" s="179">
        <f>VLOOKUP(B159,projections1[[#All],[Country]:[Total 2024 In Transit Other Nationalities]],'Population Projections V1'!$S$20,FALSE)</f>
        <v>0</v>
      </c>
      <c r="L159" s="180"/>
      <c r="M159" s="137"/>
      <c r="N159" s="264">
        <f>VLOOKUP(B159,projections1[[#All],[Country]:[Total 2024 Affected Host Community]],'Population Projections V1'!$V$20,FALSE)</f>
        <v>0</v>
      </c>
      <c r="O159" s="138"/>
      <c r="P159" s="131"/>
      <c r="Q159" s="134"/>
      <c r="R159" s="133"/>
      <c r="S159" s="131"/>
      <c r="T159" s="134"/>
      <c r="U159" s="133"/>
    </row>
    <row r="160" spans="1:21" ht="23.4" customHeight="1" x14ac:dyDescent="0.3">
      <c r="A160" s="229" t="s">
        <v>46</v>
      </c>
      <c r="B160" s="230" t="s">
        <v>45</v>
      </c>
      <c r="C160" s="239" t="s">
        <v>99</v>
      </c>
      <c r="D160" s="129"/>
      <c r="E160" s="119">
        <f>VLOOKUP(B160,projections1[[#All],[Country]:[Total 2024 Population Projection In Destination]],'Population Projections V1'!$E$20,FALSE)</f>
        <v>0</v>
      </c>
      <c r="F160" s="130"/>
      <c r="G160" s="121"/>
      <c r="H160" s="122">
        <f>VLOOKUP(B160,projections1[[#All],[Country]:[Total 2024 In Transit VEN]],'Population Projections V1'!$H$20,FALSE)</f>
        <v>0</v>
      </c>
      <c r="I160" s="123"/>
      <c r="J160" s="178"/>
      <c r="K160" s="179">
        <f>VLOOKUP(B160,projections1[[#All],[Country]:[Total 2024 In Transit Other Nationalities]],'Population Projections V1'!$S$20,FALSE)</f>
        <v>0</v>
      </c>
      <c r="L160" s="180"/>
      <c r="M160" s="137"/>
      <c r="N160" s="264">
        <f>VLOOKUP(B160,projections1[[#All],[Country]:[Total 2024 Affected Host Community]],'Population Projections V1'!$V$20,FALSE)</f>
        <v>0</v>
      </c>
      <c r="O160" s="138"/>
      <c r="P160" s="131"/>
      <c r="Q160" s="134"/>
      <c r="R160" s="133"/>
      <c r="S160" s="131"/>
      <c r="T160" s="134"/>
      <c r="U160" s="133"/>
    </row>
    <row r="161" spans="1:21" ht="23.4" customHeight="1" x14ac:dyDescent="0.3">
      <c r="A161" s="229" t="s">
        <v>46</v>
      </c>
      <c r="B161" s="230" t="s">
        <v>45</v>
      </c>
      <c r="C161" s="239" t="s">
        <v>100</v>
      </c>
      <c r="D161" s="129"/>
      <c r="E161" s="119">
        <f>VLOOKUP(B161,projections1[[#All],[Country]:[Total 2024 Population Projection In Destination]],'Population Projections V1'!$E$20,FALSE)</f>
        <v>0</v>
      </c>
      <c r="F161" s="130"/>
      <c r="G161" s="121"/>
      <c r="H161" s="122">
        <f>VLOOKUP(B161,projections1[[#All],[Country]:[Total 2024 In Transit VEN]],'Population Projections V1'!$H$20,FALSE)</f>
        <v>0</v>
      </c>
      <c r="I161" s="123"/>
      <c r="J161" s="178"/>
      <c r="K161" s="179">
        <f>VLOOKUP(B161,projections1[[#All],[Country]:[Total 2024 In Transit Other Nationalities]],'Population Projections V1'!$S$20,FALSE)</f>
        <v>0</v>
      </c>
      <c r="L161" s="180"/>
      <c r="M161" s="137"/>
      <c r="N161" s="264">
        <f>VLOOKUP(B161,projections1[[#All],[Country]:[Total 2024 Affected Host Community]],'Population Projections V1'!$V$20,FALSE)</f>
        <v>0</v>
      </c>
      <c r="O161" s="138"/>
      <c r="P161" s="131"/>
      <c r="Q161" s="134"/>
      <c r="R161" s="133"/>
      <c r="S161" s="131"/>
      <c r="T161" s="134"/>
      <c r="U161" s="133"/>
    </row>
    <row r="162" spans="1:21" ht="23.4" customHeight="1" x14ac:dyDescent="0.3">
      <c r="A162" s="229" t="s">
        <v>46</v>
      </c>
      <c r="B162" s="230" t="s">
        <v>45</v>
      </c>
      <c r="C162" s="239" t="s">
        <v>101</v>
      </c>
      <c r="D162" s="129"/>
      <c r="E162" s="119">
        <f>VLOOKUP(B162,projections1[[#All],[Country]:[Total 2024 Population Projection In Destination]],'Population Projections V1'!$E$20,FALSE)</f>
        <v>0</v>
      </c>
      <c r="F162" s="130"/>
      <c r="G162" s="121"/>
      <c r="H162" s="122">
        <f>VLOOKUP(B162,projections1[[#All],[Country]:[Total 2024 In Transit VEN]],'Population Projections V1'!$H$20,FALSE)</f>
        <v>0</v>
      </c>
      <c r="I162" s="123"/>
      <c r="J162" s="178"/>
      <c r="K162" s="179">
        <f>VLOOKUP(B162,projections1[[#All],[Country]:[Total 2024 In Transit Other Nationalities]],'Population Projections V1'!$S$20,FALSE)</f>
        <v>0</v>
      </c>
      <c r="L162" s="180"/>
      <c r="M162" s="137"/>
      <c r="N162" s="264">
        <f>VLOOKUP(B162,projections1[[#All],[Country]:[Total 2024 Affected Host Community]],'Population Projections V1'!$V$20,FALSE)</f>
        <v>0</v>
      </c>
      <c r="O162" s="138"/>
      <c r="P162" s="131"/>
      <c r="Q162" s="134"/>
      <c r="R162" s="133"/>
      <c r="S162" s="131"/>
      <c r="T162" s="134"/>
      <c r="U162" s="133"/>
    </row>
    <row r="163" spans="1:21" ht="23.4" customHeight="1" x14ac:dyDescent="0.3">
      <c r="A163" s="229" t="s">
        <v>46</v>
      </c>
      <c r="B163" s="230" t="s">
        <v>45</v>
      </c>
      <c r="C163" s="239" t="s">
        <v>102</v>
      </c>
      <c r="D163" s="129"/>
      <c r="E163" s="119">
        <f>VLOOKUP(B163,projections1[[#All],[Country]:[Total 2024 Population Projection In Destination]],'Population Projections V1'!$E$20,FALSE)</f>
        <v>0</v>
      </c>
      <c r="F163" s="130"/>
      <c r="G163" s="121"/>
      <c r="H163" s="122">
        <f>VLOOKUP(B163,projections1[[#All],[Country]:[Total 2024 In Transit VEN]],'Population Projections V1'!$H$20,FALSE)</f>
        <v>0</v>
      </c>
      <c r="I163" s="123"/>
      <c r="J163" s="178"/>
      <c r="K163" s="179">
        <f>VLOOKUP(B163,projections1[[#All],[Country]:[Total 2024 In Transit Other Nationalities]],'Population Projections V1'!$S$20,FALSE)</f>
        <v>0</v>
      </c>
      <c r="L163" s="180"/>
      <c r="M163" s="137"/>
      <c r="N163" s="264">
        <f>VLOOKUP(B163,projections1[[#All],[Country]:[Total 2024 Affected Host Community]],'Population Projections V1'!$V$20,FALSE)</f>
        <v>0</v>
      </c>
      <c r="O163" s="138"/>
      <c r="P163" s="131"/>
      <c r="Q163" s="134"/>
      <c r="R163" s="133"/>
      <c r="S163" s="131"/>
      <c r="T163" s="134"/>
      <c r="U163" s="133"/>
    </row>
    <row r="164" spans="1:21" ht="23.4" customHeight="1" x14ac:dyDescent="0.3">
      <c r="A164" s="229" t="s">
        <v>46</v>
      </c>
      <c r="B164" s="230" t="s">
        <v>45</v>
      </c>
      <c r="C164" s="239" t="s">
        <v>103</v>
      </c>
      <c r="D164" s="129"/>
      <c r="E164" s="119">
        <f>VLOOKUP(B164,projections1[[#All],[Country]:[Total 2024 Population Projection In Destination]],'Population Projections V1'!$E$20,FALSE)</f>
        <v>0</v>
      </c>
      <c r="F164" s="130"/>
      <c r="G164" s="121"/>
      <c r="H164" s="122">
        <f>VLOOKUP(B164,projections1[[#All],[Country]:[Total 2024 In Transit VEN]],'Population Projections V1'!$H$20,FALSE)</f>
        <v>0</v>
      </c>
      <c r="I164" s="123"/>
      <c r="J164" s="178"/>
      <c r="K164" s="179">
        <f>VLOOKUP(B164,projections1[[#All],[Country]:[Total 2024 In Transit Other Nationalities]],'Population Projections V1'!$S$20,FALSE)</f>
        <v>0</v>
      </c>
      <c r="L164" s="180"/>
      <c r="M164" s="137"/>
      <c r="N164" s="264">
        <f>VLOOKUP(B164,projections1[[#All],[Country]:[Total 2024 Affected Host Community]],'Population Projections V1'!$V$20,FALSE)</f>
        <v>0</v>
      </c>
      <c r="O164" s="138"/>
      <c r="P164" s="131"/>
      <c r="Q164" s="134"/>
      <c r="R164" s="133"/>
      <c r="S164" s="131"/>
      <c r="T164" s="134"/>
      <c r="U164" s="133"/>
    </row>
    <row r="165" spans="1:21" ht="23.4" customHeight="1" x14ac:dyDescent="0.3">
      <c r="A165" s="229" t="s">
        <v>46</v>
      </c>
      <c r="B165" s="230" t="s">
        <v>45</v>
      </c>
      <c r="C165" s="239" t="s">
        <v>104</v>
      </c>
      <c r="D165" s="129"/>
      <c r="E165" s="119">
        <f>VLOOKUP(B165,projections1[[#All],[Country]:[Total 2024 Population Projection In Destination]],'Population Projections V1'!$E$20,FALSE)</f>
        <v>0</v>
      </c>
      <c r="F165" s="130"/>
      <c r="G165" s="121"/>
      <c r="H165" s="122">
        <f>VLOOKUP(B165,projections1[[#All],[Country]:[Total 2024 In Transit VEN]],'Population Projections V1'!$H$20,FALSE)</f>
        <v>0</v>
      </c>
      <c r="I165" s="123"/>
      <c r="J165" s="178"/>
      <c r="K165" s="179">
        <f>VLOOKUP(B165,projections1[[#All],[Country]:[Total 2024 In Transit Other Nationalities]],'Population Projections V1'!$S$20,FALSE)</f>
        <v>0</v>
      </c>
      <c r="L165" s="180"/>
      <c r="M165" s="137"/>
      <c r="N165" s="264">
        <f>VLOOKUP(B165,projections1[[#All],[Country]:[Total 2024 Affected Host Community]],'Population Projections V1'!$V$20,FALSE)</f>
        <v>0</v>
      </c>
      <c r="O165" s="138"/>
      <c r="P165" s="131"/>
      <c r="Q165" s="134"/>
      <c r="R165" s="133"/>
      <c r="S165" s="131"/>
      <c r="T165" s="134"/>
      <c r="U165" s="133"/>
    </row>
    <row r="166" spans="1:21" ht="23.4" customHeight="1" x14ac:dyDescent="0.3">
      <c r="A166" s="229" t="s">
        <v>46</v>
      </c>
      <c r="B166" s="230" t="s">
        <v>45</v>
      </c>
      <c r="C166" s="239" t="s">
        <v>105</v>
      </c>
      <c r="D166" s="129"/>
      <c r="E166" s="119">
        <f>VLOOKUP(B166,projections1[[#All],[Country]:[Total 2024 Population Projection In Destination]],'Population Projections V1'!$E$20,FALSE)</f>
        <v>0</v>
      </c>
      <c r="F166" s="130"/>
      <c r="G166" s="121"/>
      <c r="H166" s="122">
        <f>VLOOKUP(B166,projections1[[#All],[Country]:[Total 2024 In Transit VEN]],'Population Projections V1'!$H$20,FALSE)</f>
        <v>0</v>
      </c>
      <c r="I166" s="123"/>
      <c r="J166" s="178"/>
      <c r="K166" s="179">
        <f>VLOOKUP(B166,projections1[[#All],[Country]:[Total 2024 In Transit Other Nationalities]],'Population Projections V1'!$S$20,FALSE)</f>
        <v>0</v>
      </c>
      <c r="L166" s="180"/>
      <c r="M166" s="137"/>
      <c r="N166" s="264">
        <f>VLOOKUP(B166,projections1[[#All],[Country]:[Total 2024 Affected Host Community]],'Population Projections V1'!$V$20,FALSE)</f>
        <v>0</v>
      </c>
      <c r="O166" s="138"/>
      <c r="P166" s="131"/>
      <c r="Q166" s="134"/>
      <c r="R166" s="133"/>
      <c r="S166" s="131"/>
      <c r="T166" s="134"/>
      <c r="U166" s="133"/>
    </row>
    <row r="167" spans="1:21" ht="23.4" customHeight="1" x14ac:dyDescent="0.3">
      <c r="A167" s="229" t="s">
        <v>46</v>
      </c>
      <c r="B167" s="230" t="s">
        <v>45</v>
      </c>
      <c r="C167" s="239" t="s">
        <v>106</v>
      </c>
      <c r="D167" s="129"/>
      <c r="E167" s="119">
        <f>VLOOKUP(B167,projections1[[#All],[Country]:[Total 2024 Population Projection In Destination]],'Population Projections V1'!$E$20,FALSE)</f>
        <v>0</v>
      </c>
      <c r="F167" s="130"/>
      <c r="G167" s="121"/>
      <c r="H167" s="122">
        <f>VLOOKUP(B167,projections1[[#All],[Country]:[Total 2024 In Transit VEN]],'Population Projections V1'!$H$20,FALSE)</f>
        <v>0</v>
      </c>
      <c r="I167" s="123"/>
      <c r="J167" s="178"/>
      <c r="K167" s="179">
        <f>VLOOKUP(B167,projections1[[#All],[Country]:[Total 2024 In Transit Other Nationalities]],'Population Projections V1'!$S$20,FALSE)</f>
        <v>0</v>
      </c>
      <c r="L167" s="180"/>
      <c r="M167" s="137"/>
      <c r="N167" s="264">
        <f>VLOOKUP(B167,projections1[[#All],[Country]:[Total 2024 Affected Host Community]],'Population Projections V1'!$V$20,FALSE)</f>
        <v>0</v>
      </c>
      <c r="O167" s="138"/>
      <c r="P167" s="131"/>
      <c r="Q167" s="134"/>
      <c r="R167" s="133"/>
      <c r="S167" s="131"/>
      <c r="T167" s="134"/>
      <c r="U167" s="133"/>
    </row>
    <row r="168" spans="1:21" ht="23.4" customHeight="1" x14ac:dyDescent="0.3">
      <c r="A168" s="229" t="s">
        <v>46</v>
      </c>
      <c r="B168" s="230" t="s">
        <v>45</v>
      </c>
      <c r="C168" s="239" t="s">
        <v>107</v>
      </c>
      <c r="D168" s="129"/>
      <c r="E168" s="119">
        <f>VLOOKUP(B168,projections1[[#All],[Country]:[Total 2024 Population Projection In Destination]],'Population Projections V1'!$E$20,FALSE)</f>
        <v>0</v>
      </c>
      <c r="F168" s="130"/>
      <c r="G168" s="121"/>
      <c r="H168" s="122">
        <f>VLOOKUP(B168,projections1[[#All],[Country]:[Total 2024 In Transit VEN]],'Population Projections V1'!$H$20,FALSE)</f>
        <v>0</v>
      </c>
      <c r="I168" s="123"/>
      <c r="J168" s="178"/>
      <c r="K168" s="179">
        <f>VLOOKUP(B168,projections1[[#All],[Country]:[Total 2024 In Transit Other Nationalities]],'Population Projections V1'!$S$20,FALSE)</f>
        <v>0</v>
      </c>
      <c r="L168" s="180"/>
      <c r="M168" s="137"/>
      <c r="N168" s="264">
        <f>VLOOKUP(B168,projections1[[#All],[Country]:[Total 2024 Affected Host Community]],'Population Projections V1'!$V$20,FALSE)</f>
        <v>0</v>
      </c>
      <c r="O168" s="138"/>
      <c r="P168" s="131"/>
      <c r="Q168" s="134"/>
      <c r="R168" s="133"/>
      <c r="S168" s="131"/>
      <c r="T168" s="134"/>
      <c r="U168" s="133"/>
    </row>
    <row r="169" spans="1:21" ht="23.4" customHeight="1" x14ac:dyDescent="0.3">
      <c r="A169" s="229" t="s">
        <v>46</v>
      </c>
      <c r="B169" s="230" t="s">
        <v>45</v>
      </c>
      <c r="C169" s="239" t="s">
        <v>108</v>
      </c>
      <c r="D169" s="129"/>
      <c r="E169" s="119">
        <f>VLOOKUP(B169,projections1[[#All],[Country]:[Total 2024 Population Projection In Destination]],'Population Projections V1'!$E$20,FALSE)</f>
        <v>0</v>
      </c>
      <c r="F169" s="130"/>
      <c r="G169" s="121"/>
      <c r="H169" s="122">
        <f>VLOOKUP(B169,projections1[[#All],[Country]:[Total 2024 In Transit VEN]],'Population Projections V1'!$H$20,FALSE)</f>
        <v>0</v>
      </c>
      <c r="I169" s="123"/>
      <c r="J169" s="178"/>
      <c r="K169" s="179">
        <f>VLOOKUP(B169,projections1[[#All],[Country]:[Total 2024 In Transit Other Nationalities]],'Population Projections V1'!$S$20,FALSE)</f>
        <v>0</v>
      </c>
      <c r="L169" s="180"/>
      <c r="M169" s="137"/>
      <c r="N169" s="264">
        <f>VLOOKUP(B169,projections1[[#All],[Country]:[Total 2024 Affected Host Community]],'Population Projections V1'!$V$20,FALSE)</f>
        <v>0</v>
      </c>
      <c r="O169" s="138"/>
      <c r="P169" s="131"/>
      <c r="Q169" s="134"/>
      <c r="R169" s="133"/>
      <c r="S169" s="131"/>
      <c r="T169" s="134"/>
      <c r="U169" s="133"/>
    </row>
    <row r="170" spans="1:21" ht="23.4" customHeight="1" x14ac:dyDescent="0.3">
      <c r="A170" s="229" t="s">
        <v>46</v>
      </c>
      <c r="B170" s="230" t="s">
        <v>45</v>
      </c>
      <c r="C170" s="239" t="s">
        <v>109</v>
      </c>
      <c r="D170" s="129"/>
      <c r="E170" s="119">
        <f>VLOOKUP(B170,projections1[[#All],[Country]:[Total 2024 Population Projection In Destination]],'Population Projections V1'!$E$20,FALSE)</f>
        <v>0</v>
      </c>
      <c r="F170" s="130"/>
      <c r="G170" s="121"/>
      <c r="H170" s="122">
        <f>VLOOKUP(B170,projections1[[#All],[Country]:[Total 2024 In Transit VEN]],'Population Projections V1'!$H$20,FALSE)</f>
        <v>0</v>
      </c>
      <c r="I170" s="123"/>
      <c r="J170" s="178"/>
      <c r="K170" s="179">
        <f>VLOOKUP(B170,projections1[[#All],[Country]:[Total 2024 In Transit Other Nationalities]],'Population Projections V1'!$S$20,FALSE)</f>
        <v>0</v>
      </c>
      <c r="L170" s="180"/>
      <c r="M170" s="137"/>
      <c r="N170" s="264">
        <f>VLOOKUP(B170,projections1[[#All],[Country]:[Total 2024 Affected Host Community]],'Population Projections V1'!$V$20,FALSE)</f>
        <v>0</v>
      </c>
      <c r="O170" s="138"/>
      <c r="P170" s="131"/>
      <c r="Q170" s="134"/>
      <c r="R170" s="133"/>
      <c r="S170" s="131"/>
      <c r="T170" s="134"/>
      <c r="U170" s="133"/>
    </row>
    <row r="171" spans="1:21" ht="23.4" customHeight="1" x14ac:dyDescent="0.3">
      <c r="A171" s="229" t="s">
        <v>47</v>
      </c>
      <c r="B171" s="230" t="s">
        <v>48</v>
      </c>
      <c r="C171" s="239" t="s">
        <v>97</v>
      </c>
      <c r="D171" s="129"/>
      <c r="E171" s="119">
        <f>VLOOKUP(B171,projections1[[#All],[Country]:[Total 2024 Population Projection In Destination]],'Population Projections V1'!$E$20,FALSE)</f>
        <v>0</v>
      </c>
      <c r="F171" s="130"/>
      <c r="G171" s="149"/>
      <c r="H171" s="149"/>
      <c r="I171" s="151"/>
      <c r="J171" s="149"/>
      <c r="K171" s="152"/>
      <c r="L171" s="151"/>
      <c r="M171" s="153"/>
      <c r="N171" s="264">
        <f>VLOOKUP(B171,projections1[[#All],[Country]:[Total 2024 Affected Host Community]],'Population Projections V1'!$V$20,FALSE)</f>
        <v>0</v>
      </c>
      <c r="O171" s="154"/>
      <c r="P171" s="131"/>
      <c r="Q171" s="134"/>
      <c r="R171" s="133"/>
      <c r="S171" s="131"/>
      <c r="T171" s="134"/>
      <c r="U171" s="133"/>
    </row>
    <row r="172" spans="1:21" ht="23.4" customHeight="1" x14ac:dyDescent="0.3">
      <c r="A172" s="229" t="s">
        <v>47</v>
      </c>
      <c r="B172" s="230" t="s">
        <v>48</v>
      </c>
      <c r="C172" s="239" t="s">
        <v>98</v>
      </c>
      <c r="D172" s="129"/>
      <c r="E172" s="119">
        <f>VLOOKUP(B172,projections1[[#All],[Country]:[Total 2024 Population Projection In Destination]],'Population Projections V1'!$E$20,FALSE)</f>
        <v>0</v>
      </c>
      <c r="F172" s="130"/>
      <c r="G172" s="246"/>
      <c r="H172" s="247"/>
      <c r="I172" s="248"/>
      <c r="J172" s="149"/>
      <c r="K172" s="152"/>
      <c r="L172" s="151"/>
      <c r="M172" s="153"/>
      <c r="N172" s="264">
        <f>VLOOKUP(B172,projections1[[#All],[Country]:[Total 2024 Affected Host Community]],'Population Projections V1'!$V$20,FALSE)</f>
        <v>0</v>
      </c>
      <c r="O172" s="154"/>
      <c r="P172" s="131"/>
      <c r="Q172" s="134"/>
      <c r="R172" s="133"/>
      <c r="S172" s="131"/>
      <c r="T172" s="134"/>
      <c r="U172" s="133"/>
    </row>
    <row r="173" spans="1:21" ht="23.4" customHeight="1" x14ac:dyDescent="0.3">
      <c r="A173" s="229" t="s">
        <v>47</v>
      </c>
      <c r="B173" s="230" t="s">
        <v>48</v>
      </c>
      <c r="C173" s="239" t="s">
        <v>99</v>
      </c>
      <c r="D173" s="129"/>
      <c r="E173" s="119">
        <f>VLOOKUP(B173,projections1[[#All],[Country]:[Total 2024 Population Projection In Destination]],'Population Projections V1'!$E$20,FALSE)</f>
        <v>0</v>
      </c>
      <c r="F173" s="130"/>
      <c r="G173" s="246"/>
      <c r="H173" s="247"/>
      <c r="I173" s="248"/>
      <c r="J173" s="149"/>
      <c r="K173" s="152"/>
      <c r="L173" s="151"/>
      <c r="M173" s="153"/>
      <c r="N173" s="264">
        <f>VLOOKUP(B173,projections1[[#All],[Country]:[Total 2024 Affected Host Community]],'Population Projections V1'!$V$20,FALSE)</f>
        <v>0</v>
      </c>
      <c r="O173" s="154"/>
      <c r="P173" s="131"/>
      <c r="Q173" s="134"/>
      <c r="R173" s="133"/>
      <c r="S173" s="131"/>
      <c r="T173" s="134"/>
      <c r="U173" s="133"/>
    </row>
    <row r="174" spans="1:21" ht="23.4" customHeight="1" x14ac:dyDescent="0.3">
      <c r="A174" s="229" t="s">
        <v>47</v>
      </c>
      <c r="B174" s="230" t="s">
        <v>48</v>
      </c>
      <c r="C174" s="239" t="s">
        <v>100</v>
      </c>
      <c r="D174" s="129"/>
      <c r="E174" s="119">
        <f>VLOOKUP(B174,projections1[[#All],[Country]:[Total 2024 Population Projection In Destination]],'Population Projections V1'!$E$20,FALSE)</f>
        <v>0</v>
      </c>
      <c r="F174" s="130"/>
      <c r="G174" s="246"/>
      <c r="H174" s="247"/>
      <c r="I174" s="248"/>
      <c r="J174" s="149"/>
      <c r="K174" s="152"/>
      <c r="L174" s="151"/>
      <c r="M174" s="153"/>
      <c r="N174" s="264">
        <f>VLOOKUP(B174,projections1[[#All],[Country]:[Total 2024 Affected Host Community]],'Population Projections V1'!$V$20,FALSE)</f>
        <v>0</v>
      </c>
      <c r="O174" s="154"/>
      <c r="P174" s="131"/>
      <c r="Q174" s="134"/>
      <c r="R174" s="133"/>
      <c r="S174" s="131"/>
      <c r="T174" s="134"/>
      <c r="U174" s="133"/>
    </row>
    <row r="175" spans="1:21" ht="23.4" customHeight="1" x14ac:dyDescent="0.3">
      <c r="A175" s="229" t="s">
        <v>47</v>
      </c>
      <c r="B175" s="230" t="s">
        <v>48</v>
      </c>
      <c r="C175" s="239" t="s">
        <v>101</v>
      </c>
      <c r="D175" s="129"/>
      <c r="E175" s="119">
        <f>VLOOKUP(B175,projections1[[#All],[Country]:[Total 2024 Population Projection In Destination]],'Population Projections V1'!$E$20,FALSE)</f>
        <v>0</v>
      </c>
      <c r="F175" s="130"/>
      <c r="G175" s="246"/>
      <c r="H175" s="247"/>
      <c r="I175" s="248"/>
      <c r="J175" s="149"/>
      <c r="K175" s="152"/>
      <c r="L175" s="151"/>
      <c r="M175" s="153"/>
      <c r="N175" s="264">
        <f>VLOOKUP(B175,projections1[[#All],[Country]:[Total 2024 Affected Host Community]],'Population Projections V1'!$V$20,FALSE)</f>
        <v>0</v>
      </c>
      <c r="O175" s="154"/>
      <c r="P175" s="131"/>
      <c r="Q175" s="134"/>
      <c r="R175" s="133"/>
      <c r="S175" s="131"/>
      <c r="T175" s="134"/>
      <c r="U175" s="133"/>
    </row>
    <row r="176" spans="1:21" ht="23.4" customHeight="1" x14ac:dyDescent="0.3">
      <c r="A176" s="229" t="s">
        <v>47</v>
      </c>
      <c r="B176" s="230" t="s">
        <v>48</v>
      </c>
      <c r="C176" s="239" t="s">
        <v>102</v>
      </c>
      <c r="D176" s="129"/>
      <c r="E176" s="119">
        <f>VLOOKUP(B176,projections1[[#All],[Country]:[Total 2024 Population Projection In Destination]],'Population Projections V1'!$E$20,FALSE)</f>
        <v>0</v>
      </c>
      <c r="F176" s="130"/>
      <c r="G176" s="246"/>
      <c r="H176" s="247"/>
      <c r="I176" s="248"/>
      <c r="J176" s="149"/>
      <c r="K176" s="152"/>
      <c r="L176" s="151"/>
      <c r="M176" s="153"/>
      <c r="N176" s="264">
        <f>VLOOKUP(B176,projections1[[#All],[Country]:[Total 2024 Affected Host Community]],'Population Projections V1'!$V$20,FALSE)</f>
        <v>0</v>
      </c>
      <c r="O176" s="154"/>
      <c r="P176" s="131"/>
      <c r="Q176" s="134"/>
      <c r="R176" s="133"/>
      <c r="S176" s="131"/>
      <c r="T176" s="134"/>
      <c r="U176" s="133"/>
    </row>
    <row r="177" spans="1:21" ht="23.4" customHeight="1" x14ac:dyDescent="0.3">
      <c r="A177" s="229" t="s">
        <v>47</v>
      </c>
      <c r="B177" s="230" t="s">
        <v>48</v>
      </c>
      <c r="C177" s="239" t="s">
        <v>103</v>
      </c>
      <c r="D177" s="129"/>
      <c r="E177" s="119">
        <f>VLOOKUP(B177,projections1[[#All],[Country]:[Total 2024 Population Projection In Destination]],'Population Projections V1'!$E$20,FALSE)</f>
        <v>0</v>
      </c>
      <c r="F177" s="130"/>
      <c r="G177" s="246"/>
      <c r="H177" s="247"/>
      <c r="I177" s="248"/>
      <c r="J177" s="149"/>
      <c r="K177" s="152"/>
      <c r="L177" s="151"/>
      <c r="M177" s="153"/>
      <c r="N177" s="264">
        <f>VLOOKUP(B177,projections1[[#All],[Country]:[Total 2024 Affected Host Community]],'Population Projections V1'!$V$20,FALSE)</f>
        <v>0</v>
      </c>
      <c r="O177" s="154"/>
      <c r="P177" s="131"/>
      <c r="Q177" s="134"/>
      <c r="R177" s="133"/>
      <c r="S177" s="131"/>
      <c r="T177" s="134"/>
      <c r="U177" s="133"/>
    </row>
    <row r="178" spans="1:21" ht="23.4" customHeight="1" x14ac:dyDescent="0.3">
      <c r="A178" s="229" t="s">
        <v>47</v>
      </c>
      <c r="B178" s="230" t="s">
        <v>48</v>
      </c>
      <c r="C178" s="239" t="s">
        <v>104</v>
      </c>
      <c r="D178" s="129"/>
      <c r="E178" s="119">
        <f>VLOOKUP(B178,projections1[[#All],[Country]:[Total 2024 Population Projection In Destination]],'Population Projections V1'!$E$20,FALSE)</f>
        <v>0</v>
      </c>
      <c r="F178" s="130"/>
      <c r="G178" s="246"/>
      <c r="H178" s="247"/>
      <c r="I178" s="248"/>
      <c r="J178" s="149"/>
      <c r="K178" s="152"/>
      <c r="L178" s="151"/>
      <c r="M178" s="153"/>
      <c r="N178" s="264">
        <f>VLOOKUP(B178,projections1[[#All],[Country]:[Total 2024 Affected Host Community]],'Population Projections V1'!$V$20,FALSE)</f>
        <v>0</v>
      </c>
      <c r="O178" s="154"/>
      <c r="P178" s="131"/>
      <c r="Q178" s="134"/>
      <c r="R178" s="133"/>
      <c r="S178" s="131"/>
      <c r="T178" s="134"/>
      <c r="U178" s="133"/>
    </row>
    <row r="179" spans="1:21" ht="23.4" customHeight="1" x14ac:dyDescent="0.3">
      <c r="A179" s="229" t="s">
        <v>47</v>
      </c>
      <c r="B179" s="230" t="s">
        <v>48</v>
      </c>
      <c r="C179" s="239" t="s">
        <v>105</v>
      </c>
      <c r="D179" s="129"/>
      <c r="E179" s="119">
        <f>VLOOKUP(B179,projections1[[#All],[Country]:[Total 2024 Population Projection In Destination]],'Population Projections V1'!$E$20,FALSE)</f>
        <v>0</v>
      </c>
      <c r="F179" s="130"/>
      <c r="G179" s="246"/>
      <c r="H179" s="247"/>
      <c r="I179" s="248"/>
      <c r="J179" s="149"/>
      <c r="K179" s="152"/>
      <c r="L179" s="151"/>
      <c r="M179" s="153"/>
      <c r="N179" s="264">
        <f>VLOOKUP(B179,projections1[[#All],[Country]:[Total 2024 Affected Host Community]],'Population Projections V1'!$V$20,FALSE)</f>
        <v>0</v>
      </c>
      <c r="O179" s="154"/>
      <c r="P179" s="131"/>
      <c r="Q179" s="134"/>
      <c r="R179" s="133"/>
      <c r="S179" s="131"/>
      <c r="T179" s="134"/>
      <c r="U179" s="133"/>
    </row>
    <row r="180" spans="1:21" ht="23.4" customHeight="1" x14ac:dyDescent="0.3">
      <c r="A180" s="229" t="s">
        <v>47</v>
      </c>
      <c r="B180" s="230" t="s">
        <v>48</v>
      </c>
      <c r="C180" s="239" t="s">
        <v>106</v>
      </c>
      <c r="D180" s="129"/>
      <c r="E180" s="119">
        <f>VLOOKUP(B180,projections1[[#All],[Country]:[Total 2024 Population Projection In Destination]],'Population Projections V1'!$E$20,FALSE)</f>
        <v>0</v>
      </c>
      <c r="F180" s="130"/>
      <c r="G180" s="246"/>
      <c r="H180" s="247"/>
      <c r="I180" s="248"/>
      <c r="J180" s="149"/>
      <c r="K180" s="152"/>
      <c r="L180" s="151"/>
      <c r="M180" s="153"/>
      <c r="N180" s="264">
        <f>VLOOKUP(B180,projections1[[#All],[Country]:[Total 2024 Affected Host Community]],'Population Projections V1'!$V$20,FALSE)</f>
        <v>0</v>
      </c>
      <c r="O180" s="154"/>
      <c r="P180" s="131"/>
      <c r="Q180" s="134"/>
      <c r="R180" s="133"/>
      <c r="S180" s="131"/>
      <c r="T180" s="134"/>
      <c r="U180" s="133"/>
    </row>
    <row r="181" spans="1:21" ht="23.4" customHeight="1" x14ac:dyDescent="0.3">
      <c r="A181" s="229" t="s">
        <v>47</v>
      </c>
      <c r="B181" s="230" t="s">
        <v>48</v>
      </c>
      <c r="C181" s="239" t="s">
        <v>107</v>
      </c>
      <c r="D181" s="129"/>
      <c r="E181" s="119">
        <f>VLOOKUP(B181,projections1[[#All],[Country]:[Total 2024 Population Projection In Destination]],'Population Projections V1'!$E$20,FALSE)</f>
        <v>0</v>
      </c>
      <c r="F181" s="130"/>
      <c r="G181" s="246"/>
      <c r="H181" s="247"/>
      <c r="I181" s="248"/>
      <c r="J181" s="149"/>
      <c r="K181" s="152"/>
      <c r="L181" s="151"/>
      <c r="M181" s="153"/>
      <c r="N181" s="264">
        <f>VLOOKUP(B181,projections1[[#All],[Country]:[Total 2024 Affected Host Community]],'Population Projections V1'!$V$20,FALSE)</f>
        <v>0</v>
      </c>
      <c r="O181" s="154"/>
      <c r="P181" s="131"/>
      <c r="Q181" s="134"/>
      <c r="R181" s="133"/>
      <c r="S181" s="131"/>
      <c r="T181" s="134"/>
      <c r="U181" s="133"/>
    </row>
    <row r="182" spans="1:21" ht="23.4" customHeight="1" x14ac:dyDescent="0.3">
      <c r="A182" s="229" t="s">
        <v>47</v>
      </c>
      <c r="B182" s="230" t="s">
        <v>48</v>
      </c>
      <c r="C182" s="239" t="s">
        <v>108</v>
      </c>
      <c r="D182" s="129"/>
      <c r="E182" s="119">
        <f>VLOOKUP(B182,projections1[[#All],[Country]:[Total 2024 Population Projection In Destination]],'Population Projections V1'!$E$20,FALSE)</f>
        <v>0</v>
      </c>
      <c r="F182" s="130"/>
      <c r="G182" s="246"/>
      <c r="H182" s="247"/>
      <c r="I182" s="248"/>
      <c r="J182" s="149"/>
      <c r="K182" s="152"/>
      <c r="L182" s="151"/>
      <c r="M182" s="153"/>
      <c r="N182" s="264">
        <f>VLOOKUP(B182,projections1[[#All],[Country]:[Total 2024 Affected Host Community]],'Population Projections V1'!$V$20,FALSE)</f>
        <v>0</v>
      </c>
      <c r="O182" s="154"/>
      <c r="P182" s="131"/>
      <c r="Q182" s="134"/>
      <c r="R182" s="133"/>
      <c r="S182" s="131"/>
      <c r="T182" s="134"/>
      <c r="U182" s="133"/>
    </row>
    <row r="183" spans="1:21" ht="23.4" customHeight="1" x14ac:dyDescent="0.3">
      <c r="A183" s="229" t="s">
        <v>47</v>
      </c>
      <c r="B183" s="230" t="s">
        <v>48</v>
      </c>
      <c r="C183" s="239" t="s">
        <v>109</v>
      </c>
      <c r="D183" s="129"/>
      <c r="E183" s="119">
        <f>VLOOKUP(B183,projections1[[#All],[Country]:[Total 2024 Population Projection In Destination]],'Population Projections V1'!$E$20,FALSE)</f>
        <v>0</v>
      </c>
      <c r="F183" s="130"/>
      <c r="G183" s="246"/>
      <c r="H183" s="247"/>
      <c r="I183" s="248"/>
      <c r="J183" s="149"/>
      <c r="K183" s="152"/>
      <c r="L183" s="151"/>
      <c r="M183" s="153"/>
      <c r="N183" s="264">
        <f>VLOOKUP(B183,projections1[[#All],[Country]:[Total 2024 Affected Host Community]],'Population Projections V1'!$V$20,FALSE)</f>
        <v>0</v>
      </c>
      <c r="O183" s="154"/>
      <c r="P183" s="131"/>
      <c r="Q183" s="134"/>
      <c r="R183" s="133"/>
      <c r="S183" s="131"/>
      <c r="T183" s="134"/>
      <c r="U183" s="133"/>
    </row>
    <row r="184" spans="1:21" ht="23.4" customHeight="1" x14ac:dyDescent="0.3">
      <c r="A184" s="229" t="s">
        <v>47</v>
      </c>
      <c r="B184" s="230" t="s">
        <v>28</v>
      </c>
      <c r="C184" s="239" t="s">
        <v>97</v>
      </c>
      <c r="D184" s="129"/>
      <c r="E184" s="119">
        <f>VLOOKUP(B184,projections1[[#All],[Country]:[Total 2024 Population Projection In Destination]],'Population Projections V1'!$E$20,FALSE)</f>
        <v>0</v>
      </c>
      <c r="F184" s="130"/>
      <c r="G184" s="121"/>
      <c r="H184" s="122">
        <f>VLOOKUP(B184,projections1[[#All],[Country]:[Total 2024 In Transit VEN]],'Population Projections V1'!$H$20,FALSE)</f>
        <v>0</v>
      </c>
      <c r="I184" s="123"/>
      <c r="J184" s="149"/>
      <c r="K184" s="152"/>
      <c r="L184" s="151"/>
      <c r="M184" s="137"/>
      <c r="N184" s="264">
        <f>VLOOKUP(B184,projections1[[#All],[Country]:[Total 2024 Affected Host Community]],'Population Projections V1'!$V$20,FALSE)</f>
        <v>0</v>
      </c>
      <c r="O184" s="138"/>
      <c r="P184" s="131"/>
      <c r="Q184" s="134"/>
      <c r="R184" s="133"/>
      <c r="S184" s="131"/>
      <c r="T184" s="134"/>
      <c r="U184" s="133"/>
    </row>
    <row r="185" spans="1:21" ht="23.4" customHeight="1" x14ac:dyDescent="0.3">
      <c r="A185" s="229" t="s">
        <v>47</v>
      </c>
      <c r="B185" s="230" t="s">
        <v>28</v>
      </c>
      <c r="C185" s="239" t="s">
        <v>98</v>
      </c>
      <c r="D185" s="129"/>
      <c r="E185" s="119">
        <f>VLOOKUP(B185,projections1[[#All],[Country]:[Total 2024 Population Projection In Destination]],'Population Projections V1'!$E$20,FALSE)</f>
        <v>0</v>
      </c>
      <c r="F185" s="130"/>
      <c r="G185" s="121"/>
      <c r="H185" s="122">
        <f>VLOOKUP(B185,projections1[[#All],[Country]:[Total 2024 In Transit VEN]],'Population Projections V1'!$H$20,FALSE)</f>
        <v>0</v>
      </c>
      <c r="I185" s="123"/>
      <c r="J185" s="149"/>
      <c r="K185" s="152"/>
      <c r="L185" s="151"/>
      <c r="M185" s="137"/>
      <c r="N185" s="264">
        <f>VLOOKUP(B185,projections1[[#All],[Country]:[Total 2024 Affected Host Community]],'Population Projections V1'!$V$20,FALSE)</f>
        <v>0</v>
      </c>
      <c r="O185" s="138"/>
      <c r="P185" s="131"/>
      <c r="Q185" s="134"/>
      <c r="R185" s="133"/>
      <c r="S185" s="131"/>
      <c r="T185" s="134"/>
      <c r="U185" s="133"/>
    </row>
    <row r="186" spans="1:21" ht="23.4" customHeight="1" x14ac:dyDescent="0.3">
      <c r="A186" s="229" t="s">
        <v>47</v>
      </c>
      <c r="B186" s="230" t="s">
        <v>28</v>
      </c>
      <c r="C186" s="239" t="s">
        <v>99</v>
      </c>
      <c r="D186" s="129"/>
      <c r="E186" s="119">
        <f>VLOOKUP(B186,projections1[[#All],[Country]:[Total 2024 Population Projection In Destination]],'Population Projections V1'!$E$20,FALSE)</f>
        <v>0</v>
      </c>
      <c r="F186" s="130"/>
      <c r="G186" s="121"/>
      <c r="H186" s="122">
        <f>VLOOKUP(B186,projections1[[#All],[Country]:[Total 2024 In Transit VEN]],'Population Projections V1'!$H$20,FALSE)</f>
        <v>0</v>
      </c>
      <c r="I186" s="123"/>
      <c r="J186" s="149"/>
      <c r="K186" s="152"/>
      <c r="L186" s="151"/>
      <c r="M186" s="137"/>
      <c r="N186" s="264">
        <f>VLOOKUP(B186,projections1[[#All],[Country]:[Total 2024 Affected Host Community]],'Population Projections V1'!$V$20,FALSE)</f>
        <v>0</v>
      </c>
      <c r="O186" s="138"/>
      <c r="P186" s="131"/>
      <c r="Q186" s="134"/>
      <c r="R186" s="133"/>
      <c r="S186" s="131"/>
      <c r="T186" s="134"/>
      <c r="U186" s="133"/>
    </row>
    <row r="187" spans="1:21" ht="23.4" customHeight="1" x14ac:dyDescent="0.3">
      <c r="A187" s="229" t="s">
        <v>47</v>
      </c>
      <c r="B187" s="230" t="s">
        <v>28</v>
      </c>
      <c r="C187" s="239" t="s">
        <v>100</v>
      </c>
      <c r="D187" s="129"/>
      <c r="E187" s="119">
        <f>VLOOKUP(B187,projections1[[#All],[Country]:[Total 2024 Population Projection In Destination]],'Population Projections V1'!$E$20,FALSE)</f>
        <v>0</v>
      </c>
      <c r="F187" s="130"/>
      <c r="G187" s="121"/>
      <c r="H187" s="122">
        <f>VLOOKUP(B187,projections1[[#All],[Country]:[Total 2024 In Transit VEN]],'Population Projections V1'!$H$20,FALSE)</f>
        <v>0</v>
      </c>
      <c r="I187" s="123"/>
      <c r="J187" s="149"/>
      <c r="K187" s="152"/>
      <c r="L187" s="151"/>
      <c r="M187" s="137"/>
      <c r="N187" s="264">
        <f>VLOOKUP(B187,projections1[[#All],[Country]:[Total 2024 Affected Host Community]],'Population Projections V1'!$V$20,FALSE)</f>
        <v>0</v>
      </c>
      <c r="O187" s="138"/>
      <c r="P187" s="131"/>
      <c r="Q187" s="134"/>
      <c r="R187" s="133"/>
      <c r="S187" s="131"/>
      <c r="T187" s="134"/>
      <c r="U187" s="133"/>
    </row>
    <row r="188" spans="1:21" ht="23.4" customHeight="1" x14ac:dyDescent="0.3">
      <c r="A188" s="229" t="s">
        <v>47</v>
      </c>
      <c r="B188" s="230" t="s">
        <v>28</v>
      </c>
      <c r="C188" s="239" t="s">
        <v>101</v>
      </c>
      <c r="D188" s="129"/>
      <c r="E188" s="119">
        <f>VLOOKUP(B188,projections1[[#All],[Country]:[Total 2024 Population Projection In Destination]],'Population Projections V1'!$E$20,FALSE)</f>
        <v>0</v>
      </c>
      <c r="F188" s="130"/>
      <c r="G188" s="121"/>
      <c r="H188" s="122">
        <f>VLOOKUP(B188,projections1[[#All],[Country]:[Total 2024 In Transit VEN]],'Population Projections V1'!$H$20,FALSE)</f>
        <v>0</v>
      </c>
      <c r="I188" s="123"/>
      <c r="J188" s="149"/>
      <c r="K188" s="152"/>
      <c r="L188" s="151"/>
      <c r="M188" s="137"/>
      <c r="N188" s="264">
        <f>VLOOKUP(B188,projections1[[#All],[Country]:[Total 2024 Affected Host Community]],'Population Projections V1'!$V$20,FALSE)</f>
        <v>0</v>
      </c>
      <c r="O188" s="138"/>
      <c r="P188" s="131"/>
      <c r="Q188" s="134"/>
      <c r="R188" s="133"/>
      <c r="S188" s="131"/>
      <c r="T188" s="134"/>
      <c r="U188" s="133"/>
    </row>
    <row r="189" spans="1:21" ht="23.4" customHeight="1" x14ac:dyDescent="0.3">
      <c r="A189" s="229" t="s">
        <v>47</v>
      </c>
      <c r="B189" s="230" t="s">
        <v>28</v>
      </c>
      <c r="C189" s="239" t="s">
        <v>102</v>
      </c>
      <c r="D189" s="129"/>
      <c r="E189" s="119">
        <f>VLOOKUP(B189,projections1[[#All],[Country]:[Total 2024 Population Projection In Destination]],'Population Projections V1'!$E$20,FALSE)</f>
        <v>0</v>
      </c>
      <c r="F189" s="130"/>
      <c r="G189" s="121"/>
      <c r="H189" s="122">
        <f>VLOOKUP(B189,projections1[[#All],[Country]:[Total 2024 In Transit VEN]],'Population Projections V1'!$H$20,FALSE)</f>
        <v>0</v>
      </c>
      <c r="I189" s="123"/>
      <c r="J189" s="149"/>
      <c r="K189" s="152"/>
      <c r="L189" s="151"/>
      <c r="M189" s="137"/>
      <c r="N189" s="264">
        <f>VLOOKUP(B189,projections1[[#All],[Country]:[Total 2024 Affected Host Community]],'Population Projections V1'!$V$20,FALSE)</f>
        <v>0</v>
      </c>
      <c r="O189" s="138"/>
      <c r="P189" s="131"/>
      <c r="Q189" s="134"/>
      <c r="R189" s="133"/>
      <c r="S189" s="131"/>
      <c r="T189" s="134"/>
      <c r="U189" s="133"/>
    </row>
    <row r="190" spans="1:21" ht="23.4" customHeight="1" x14ac:dyDescent="0.3">
      <c r="A190" s="229" t="s">
        <v>47</v>
      </c>
      <c r="B190" s="230" t="s">
        <v>28</v>
      </c>
      <c r="C190" s="239" t="s">
        <v>103</v>
      </c>
      <c r="D190" s="129"/>
      <c r="E190" s="119">
        <f>VLOOKUP(B190,projections1[[#All],[Country]:[Total 2024 Population Projection In Destination]],'Population Projections V1'!$E$20,FALSE)</f>
        <v>0</v>
      </c>
      <c r="F190" s="130"/>
      <c r="G190" s="121"/>
      <c r="H190" s="122">
        <f>VLOOKUP(B190,projections1[[#All],[Country]:[Total 2024 In Transit VEN]],'Population Projections V1'!$H$20,FALSE)</f>
        <v>0</v>
      </c>
      <c r="I190" s="123"/>
      <c r="J190" s="149"/>
      <c r="K190" s="152"/>
      <c r="L190" s="151"/>
      <c r="M190" s="137"/>
      <c r="N190" s="264">
        <f>VLOOKUP(B190,projections1[[#All],[Country]:[Total 2024 Affected Host Community]],'Population Projections V1'!$V$20,FALSE)</f>
        <v>0</v>
      </c>
      <c r="O190" s="138"/>
      <c r="P190" s="131"/>
      <c r="Q190" s="134"/>
      <c r="R190" s="133"/>
      <c r="S190" s="131"/>
      <c r="T190" s="134"/>
      <c r="U190" s="133"/>
    </row>
    <row r="191" spans="1:21" ht="23.4" customHeight="1" x14ac:dyDescent="0.3">
      <c r="A191" s="229" t="s">
        <v>47</v>
      </c>
      <c r="B191" s="230" t="s">
        <v>28</v>
      </c>
      <c r="C191" s="239" t="s">
        <v>104</v>
      </c>
      <c r="D191" s="129"/>
      <c r="E191" s="119">
        <f>VLOOKUP(B191,projections1[[#All],[Country]:[Total 2024 Population Projection In Destination]],'Population Projections V1'!$E$20,FALSE)</f>
        <v>0</v>
      </c>
      <c r="F191" s="130"/>
      <c r="G191" s="121"/>
      <c r="H191" s="122">
        <f>VLOOKUP(B191,projections1[[#All],[Country]:[Total 2024 In Transit VEN]],'Population Projections V1'!$H$20,FALSE)</f>
        <v>0</v>
      </c>
      <c r="I191" s="123"/>
      <c r="J191" s="149"/>
      <c r="K191" s="152"/>
      <c r="L191" s="151"/>
      <c r="M191" s="137"/>
      <c r="N191" s="264">
        <f>VLOOKUP(B191,projections1[[#All],[Country]:[Total 2024 Affected Host Community]],'Population Projections V1'!$V$20,FALSE)</f>
        <v>0</v>
      </c>
      <c r="O191" s="138"/>
      <c r="P191" s="131"/>
      <c r="Q191" s="134"/>
      <c r="R191" s="133"/>
      <c r="S191" s="131"/>
      <c r="T191" s="134"/>
      <c r="U191" s="133"/>
    </row>
    <row r="192" spans="1:21" ht="23.4" customHeight="1" x14ac:dyDescent="0.3">
      <c r="A192" s="229" t="s">
        <v>47</v>
      </c>
      <c r="B192" s="230" t="s">
        <v>28</v>
      </c>
      <c r="C192" s="239" t="s">
        <v>105</v>
      </c>
      <c r="D192" s="129"/>
      <c r="E192" s="119">
        <f>VLOOKUP(B192,projections1[[#All],[Country]:[Total 2024 Population Projection In Destination]],'Population Projections V1'!$E$20,FALSE)</f>
        <v>0</v>
      </c>
      <c r="F192" s="130"/>
      <c r="G192" s="121"/>
      <c r="H192" s="122">
        <f>VLOOKUP(B192,projections1[[#All],[Country]:[Total 2024 In Transit VEN]],'Population Projections V1'!$H$20,FALSE)</f>
        <v>0</v>
      </c>
      <c r="I192" s="123"/>
      <c r="J192" s="149"/>
      <c r="K192" s="152"/>
      <c r="L192" s="151"/>
      <c r="M192" s="137"/>
      <c r="N192" s="264">
        <f>VLOOKUP(B192,projections1[[#All],[Country]:[Total 2024 Affected Host Community]],'Population Projections V1'!$V$20,FALSE)</f>
        <v>0</v>
      </c>
      <c r="O192" s="138"/>
      <c r="P192" s="131"/>
      <c r="Q192" s="134"/>
      <c r="R192" s="133"/>
      <c r="S192" s="131"/>
      <c r="T192" s="134"/>
      <c r="U192" s="133"/>
    </row>
    <row r="193" spans="1:21" ht="23.4" customHeight="1" x14ac:dyDescent="0.3">
      <c r="A193" s="229" t="s">
        <v>47</v>
      </c>
      <c r="B193" s="230" t="s">
        <v>28</v>
      </c>
      <c r="C193" s="239" t="s">
        <v>106</v>
      </c>
      <c r="D193" s="129"/>
      <c r="E193" s="119">
        <f>VLOOKUP(B193,projections1[[#All],[Country]:[Total 2024 Population Projection In Destination]],'Population Projections V1'!$E$20,FALSE)</f>
        <v>0</v>
      </c>
      <c r="F193" s="130"/>
      <c r="G193" s="121"/>
      <c r="H193" s="122">
        <f>VLOOKUP(B193,projections1[[#All],[Country]:[Total 2024 In Transit VEN]],'Population Projections V1'!$H$20,FALSE)</f>
        <v>0</v>
      </c>
      <c r="I193" s="123"/>
      <c r="J193" s="149"/>
      <c r="K193" s="152"/>
      <c r="L193" s="151"/>
      <c r="M193" s="137"/>
      <c r="N193" s="264">
        <f>VLOOKUP(B193,projections1[[#All],[Country]:[Total 2024 Affected Host Community]],'Population Projections V1'!$V$20,FALSE)</f>
        <v>0</v>
      </c>
      <c r="O193" s="138"/>
      <c r="P193" s="131"/>
      <c r="Q193" s="134"/>
      <c r="R193" s="133"/>
      <c r="S193" s="131"/>
      <c r="T193" s="134"/>
      <c r="U193" s="133"/>
    </row>
    <row r="194" spans="1:21" ht="23.4" customHeight="1" x14ac:dyDescent="0.3">
      <c r="A194" s="229" t="s">
        <v>47</v>
      </c>
      <c r="B194" s="230" t="s">
        <v>28</v>
      </c>
      <c r="C194" s="239" t="s">
        <v>107</v>
      </c>
      <c r="D194" s="129"/>
      <c r="E194" s="119">
        <f>VLOOKUP(B194,projections1[[#All],[Country]:[Total 2024 Population Projection In Destination]],'Population Projections V1'!$E$20,FALSE)</f>
        <v>0</v>
      </c>
      <c r="F194" s="130"/>
      <c r="G194" s="121"/>
      <c r="H194" s="122">
        <f>VLOOKUP(B194,projections1[[#All],[Country]:[Total 2024 In Transit VEN]],'Population Projections V1'!$H$20,FALSE)</f>
        <v>0</v>
      </c>
      <c r="I194" s="123"/>
      <c r="J194" s="149"/>
      <c r="K194" s="152"/>
      <c r="L194" s="151"/>
      <c r="M194" s="137"/>
      <c r="N194" s="264">
        <f>VLOOKUP(B194,projections1[[#All],[Country]:[Total 2024 Affected Host Community]],'Population Projections V1'!$V$20,FALSE)</f>
        <v>0</v>
      </c>
      <c r="O194" s="138"/>
      <c r="P194" s="131"/>
      <c r="Q194" s="134"/>
      <c r="R194" s="133"/>
      <c r="S194" s="131"/>
      <c r="T194" s="134"/>
      <c r="U194" s="133"/>
    </row>
    <row r="195" spans="1:21" ht="23.4" customHeight="1" x14ac:dyDescent="0.3">
      <c r="A195" s="229" t="s">
        <v>47</v>
      </c>
      <c r="B195" s="230" t="s">
        <v>28</v>
      </c>
      <c r="C195" s="239" t="s">
        <v>108</v>
      </c>
      <c r="D195" s="129"/>
      <c r="E195" s="119">
        <f>VLOOKUP(B195,projections1[[#All],[Country]:[Total 2024 Population Projection In Destination]],'Population Projections V1'!$E$20,FALSE)</f>
        <v>0</v>
      </c>
      <c r="F195" s="130"/>
      <c r="G195" s="121"/>
      <c r="H195" s="122">
        <f>VLOOKUP(B195,projections1[[#All],[Country]:[Total 2024 In Transit VEN]],'Population Projections V1'!$H$20,FALSE)</f>
        <v>0</v>
      </c>
      <c r="I195" s="123"/>
      <c r="J195" s="149"/>
      <c r="K195" s="152"/>
      <c r="L195" s="151"/>
      <c r="M195" s="137"/>
      <c r="N195" s="264">
        <f>VLOOKUP(B195,projections1[[#All],[Country]:[Total 2024 Affected Host Community]],'Population Projections V1'!$V$20,FALSE)</f>
        <v>0</v>
      </c>
      <c r="O195" s="138"/>
      <c r="P195" s="131"/>
      <c r="Q195" s="134"/>
      <c r="R195" s="133"/>
      <c r="S195" s="131"/>
      <c r="T195" s="134"/>
      <c r="U195" s="133"/>
    </row>
    <row r="196" spans="1:21" ht="23.4" customHeight="1" x14ac:dyDescent="0.3">
      <c r="A196" s="229" t="s">
        <v>47</v>
      </c>
      <c r="B196" s="230" t="s">
        <v>28</v>
      </c>
      <c r="C196" s="239" t="s">
        <v>109</v>
      </c>
      <c r="D196" s="129"/>
      <c r="E196" s="119">
        <f>VLOOKUP(B196,projections1[[#All],[Country]:[Total 2024 Population Projection In Destination]],'Population Projections V1'!$E$20,FALSE)</f>
        <v>0</v>
      </c>
      <c r="F196" s="130"/>
      <c r="G196" s="121"/>
      <c r="H196" s="122">
        <f>VLOOKUP(B196,projections1[[#All],[Country]:[Total 2024 In Transit VEN]],'Population Projections V1'!$H$20,FALSE)</f>
        <v>0</v>
      </c>
      <c r="I196" s="123"/>
      <c r="J196" s="149"/>
      <c r="K196" s="152"/>
      <c r="L196" s="151"/>
      <c r="M196" s="137"/>
      <c r="N196" s="264">
        <f>VLOOKUP(B196,projections1[[#All],[Country]:[Total 2024 Affected Host Community]],'Population Projections V1'!$V$20,FALSE)</f>
        <v>0</v>
      </c>
      <c r="O196" s="138"/>
      <c r="P196" s="131"/>
      <c r="Q196" s="134"/>
      <c r="R196" s="133"/>
      <c r="S196" s="131"/>
      <c r="T196" s="134"/>
      <c r="U196" s="133"/>
    </row>
    <row r="197" spans="1:21" ht="23.4" customHeight="1" x14ac:dyDescent="0.3">
      <c r="A197" s="229" t="s">
        <v>47</v>
      </c>
      <c r="B197" s="230" t="s">
        <v>49</v>
      </c>
      <c r="C197" s="239" t="s">
        <v>97</v>
      </c>
      <c r="D197" s="129"/>
      <c r="E197" s="119">
        <f>VLOOKUP(B197,projections1[[#All],[Country]:[Total 2024 Population Projection In Destination]],'Population Projections V1'!$E$20,FALSE)</f>
        <v>0</v>
      </c>
      <c r="F197" s="130"/>
      <c r="G197" s="149"/>
      <c r="H197" s="150"/>
      <c r="I197" s="151"/>
      <c r="J197" s="149"/>
      <c r="K197" s="152"/>
      <c r="L197" s="151"/>
      <c r="M197" s="153"/>
      <c r="N197" s="264">
        <f>VLOOKUP(B197,projections1[[#All],[Country]:[Total 2024 Affected Host Community]],'Population Projections V1'!$V$20,FALSE)</f>
        <v>0</v>
      </c>
      <c r="O197" s="154"/>
      <c r="P197" s="131"/>
      <c r="Q197" s="134"/>
      <c r="R197" s="133"/>
      <c r="S197" s="131"/>
      <c r="T197" s="134"/>
      <c r="U197" s="133"/>
    </row>
    <row r="198" spans="1:21" ht="23.4" customHeight="1" x14ac:dyDescent="0.3">
      <c r="A198" s="229" t="s">
        <v>47</v>
      </c>
      <c r="B198" s="230" t="s">
        <v>49</v>
      </c>
      <c r="C198" s="251" t="s">
        <v>98</v>
      </c>
      <c r="D198" s="252"/>
      <c r="E198" s="119">
        <f>VLOOKUP(B198,projections1[[#All],[Country]:[Total 2024 Population Projection In Destination]],'Population Projections V1'!$E$20,FALSE)</f>
        <v>0</v>
      </c>
      <c r="F198" s="253"/>
      <c r="G198" s="254"/>
      <c r="H198" s="255"/>
      <c r="I198" s="256"/>
      <c r="J198" s="254"/>
      <c r="K198" s="257"/>
      <c r="L198" s="256"/>
      <c r="M198" s="258"/>
      <c r="N198" s="264">
        <f>VLOOKUP(B198,projections1[[#All],[Country]:[Total 2024 Affected Host Community]],'Population Projections V1'!$V$20,FALSE)</f>
        <v>0</v>
      </c>
      <c r="O198" s="259"/>
      <c r="P198" s="260"/>
      <c r="Q198" s="261"/>
      <c r="R198" s="262"/>
      <c r="S198" s="260"/>
      <c r="T198" s="261"/>
      <c r="U198" s="262"/>
    </row>
    <row r="199" spans="1:21" ht="23.4" customHeight="1" x14ac:dyDescent="0.3">
      <c r="A199" s="229" t="s">
        <v>47</v>
      </c>
      <c r="B199" s="230" t="s">
        <v>49</v>
      </c>
      <c r="C199" s="251" t="s">
        <v>99</v>
      </c>
      <c r="D199" s="252"/>
      <c r="E199" s="119">
        <f>VLOOKUP(B199,projections1[[#All],[Country]:[Total 2024 Population Projection In Destination]],'Population Projections V1'!$E$20,FALSE)</f>
        <v>0</v>
      </c>
      <c r="F199" s="253"/>
      <c r="G199" s="254"/>
      <c r="H199" s="255"/>
      <c r="I199" s="256"/>
      <c r="J199" s="254"/>
      <c r="K199" s="257"/>
      <c r="L199" s="256"/>
      <c r="M199" s="258"/>
      <c r="N199" s="264">
        <f>VLOOKUP(B199,projections1[[#All],[Country]:[Total 2024 Affected Host Community]],'Population Projections V1'!$V$20,FALSE)</f>
        <v>0</v>
      </c>
      <c r="O199" s="259"/>
      <c r="P199" s="260"/>
      <c r="Q199" s="261"/>
      <c r="R199" s="262"/>
      <c r="S199" s="260"/>
      <c r="T199" s="261"/>
      <c r="U199" s="262"/>
    </row>
    <row r="200" spans="1:21" ht="23.4" customHeight="1" x14ac:dyDescent="0.3">
      <c r="A200" s="229" t="s">
        <v>47</v>
      </c>
      <c r="B200" s="230" t="s">
        <v>49</v>
      </c>
      <c r="C200" s="251" t="s">
        <v>100</v>
      </c>
      <c r="D200" s="252"/>
      <c r="E200" s="119">
        <f>VLOOKUP(B200,projections1[[#All],[Country]:[Total 2024 Population Projection In Destination]],'Population Projections V1'!$E$20,FALSE)</f>
        <v>0</v>
      </c>
      <c r="F200" s="253"/>
      <c r="G200" s="254"/>
      <c r="H200" s="255"/>
      <c r="I200" s="256"/>
      <c r="J200" s="254"/>
      <c r="K200" s="257"/>
      <c r="L200" s="256"/>
      <c r="M200" s="258"/>
      <c r="N200" s="264">
        <f>VLOOKUP(B200,projections1[[#All],[Country]:[Total 2024 Affected Host Community]],'Population Projections V1'!$V$20,FALSE)</f>
        <v>0</v>
      </c>
      <c r="O200" s="259"/>
      <c r="P200" s="260"/>
      <c r="Q200" s="261"/>
      <c r="R200" s="262"/>
      <c r="S200" s="260"/>
      <c r="T200" s="261"/>
      <c r="U200" s="262"/>
    </row>
    <row r="201" spans="1:21" ht="23.4" customHeight="1" x14ac:dyDescent="0.3">
      <c r="A201" s="229" t="s">
        <v>47</v>
      </c>
      <c r="B201" s="230" t="s">
        <v>49</v>
      </c>
      <c r="C201" s="251" t="s">
        <v>101</v>
      </c>
      <c r="D201" s="252"/>
      <c r="E201" s="119">
        <f>VLOOKUP(B201,projections1[[#All],[Country]:[Total 2024 Population Projection In Destination]],'Population Projections V1'!$E$20,FALSE)</f>
        <v>0</v>
      </c>
      <c r="F201" s="253"/>
      <c r="G201" s="254"/>
      <c r="H201" s="255"/>
      <c r="I201" s="256"/>
      <c r="J201" s="254"/>
      <c r="K201" s="257"/>
      <c r="L201" s="256"/>
      <c r="M201" s="258"/>
      <c r="N201" s="264">
        <f>VLOOKUP(B201,projections1[[#All],[Country]:[Total 2024 Affected Host Community]],'Population Projections V1'!$V$20,FALSE)</f>
        <v>0</v>
      </c>
      <c r="O201" s="259"/>
      <c r="P201" s="260"/>
      <c r="Q201" s="261"/>
      <c r="R201" s="262"/>
      <c r="S201" s="260"/>
      <c r="T201" s="261"/>
      <c r="U201" s="262"/>
    </row>
    <row r="202" spans="1:21" ht="23.4" customHeight="1" x14ac:dyDescent="0.3">
      <c r="A202" s="229" t="s">
        <v>47</v>
      </c>
      <c r="B202" s="230" t="s">
        <v>49</v>
      </c>
      <c r="C202" s="251" t="s">
        <v>102</v>
      </c>
      <c r="D202" s="252"/>
      <c r="E202" s="119">
        <f>VLOOKUP(B202,projections1[[#All],[Country]:[Total 2024 Population Projection In Destination]],'Population Projections V1'!$E$20,FALSE)</f>
        <v>0</v>
      </c>
      <c r="F202" s="253"/>
      <c r="G202" s="254"/>
      <c r="H202" s="255"/>
      <c r="I202" s="256"/>
      <c r="J202" s="254"/>
      <c r="K202" s="257"/>
      <c r="L202" s="256"/>
      <c r="M202" s="258"/>
      <c r="N202" s="264">
        <f>VLOOKUP(B202,projections1[[#All],[Country]:[Total 2024 Affected Host Community]],'Population Projections V1'!$V$20,FALSE)</f>
        <v>0</v>
      </c>
      <c r="O202" s="259"/>
      <c r="P202" s="260"/>
      <c r="Q202" s="261"/>
      <c r="R202" s="262"/>
      <c r="S202" s="260"/>
      <c r="T202" s="261"/>
      <c r="U202" s="262"/>
    </row>
    <row r="203" spans="1:21" ht="23.4" customHeight="1" x14ac:dyDescent="0.3">
      <c r="A203" s="229" t="s">
        <v>47</v>
      </c>
      <c r="B203" s="230" t="s">
        <v>49</v>
      </c>
      <c r="C203" s="251" t="s">
        <v>103</v>
      </c>
      <c r="D203" s="252"/>
      <c r="E203" s="119">
        <f>VLOOKUP(B203,projections1[[#All],[Country]:[Total 2024 Population Projection In Destination]],'Population Projections V1'!$E$20,FALSE)</f>
        <v>0</v>
      </c>
      <c r="F203" s="253"/>
      <c r="G203" s="254"/>
      <c r="H203" s="255"/>
      <c r="I203" s="256"/>
      <c r="J203" s="254"/>
      <c r="K203" s="257"/>
      <c r="L203" s="256"/>
      <c r="M203" s="258"/>
      <c r="N203" s="264">
        <f>VLOOKUP(B203,projections1[[#All],[Country]:[Total 2024 Affected Host Community]],'Population Projections V1'!$V$20,FALSE)</f>
        <v>0</v>
      </c>
      <c r="O203" s="259"/>
      <c r="P203" s="260"/>
      <c r="Q203" s="261"/>
      <c r="R203" s="262"/>
      <c r="S203" s="260"/>
      <c r="T203" s="261"/>
      <c r="U203" s="262"/>
    </row>
    <row r="204" spans="1:21" ht="23.4" customHeight="1" x14ac:dyDescent="0.3">
      <c r="A204" s="229" t="s">
        <v>47</v>
      </c>
      <c r="B204" s="230" t="s">
        <v>49</v>
      </c>
      <c r="C204" s="251" t="s">
        <v>104</v>
      </c>
      <c r="D204" s="252"/>
      <c r="E204" s="119">
        <f>VLOOKUP(B204,projections1[[#All],[Country]:[Total 2024 Population Projection In Destination]],'Population Projections V1'!$E$20,FALSE)</f>
        <v>0</v>
      </c>
      <c r="F204" s="253"/>
      <c r="G204" s="254"/>
      <c r="H204" s="255"/>
      <c r="I204" s="256"/>
      <c r="J204" s="254"/>
      <c r="K204" s="257"/>
      <c r="L204" s="256"/>
      <c r="M204" s="258"/>
      <c r="N204" s="264">
        <f>VLOOKUP(B204,projections1[[#All],[Country]:[Total 2024 Affected Host Community]],'Population Projections V1'!$V$20,FALSE)</f>
        <v>0</v>
      </c>
      <c r="O204" s="259"/>
      <c r="P204" s="260"/>
      <c r="Q204" s="261"/>
      <c r="R204" s="262"/>
      <c r="S204" s="260"/>
      <c r="T204" s="261"/>
      <c r="U204" s="262"/>
    </row>
    <row r="205" spans="1:21" ht="23.4" customHeight="1" x14ac:dyDescent="0.3">
      <c r="A205" s="229" t="s">
        <v>47</v>
      </c>
      <c r="B205" s="230" t="s">
        <v>49</v>
      </c>
      <c r="C205" s="251" t="s">
        <v>105</v>
      </c>
      <c r="D205" s="252"/>
      <c r="E205" s="119">
        <f>VLOOKUP(B205,projections1[[#All],[Country]:[Total 2024 Population Projection In Destination]],'Population Projections V1'!$E$20,FALSE)</f>
        <v>0</v>
      </c>
      <c r="F205" s="253"/>
      <c r="G205" s="254"/>
      <c r="H205" s="255"/>
      <c r="I205" s="256"/>
      <c r="J205" s="254"/>
      <c r="K205" s="257"/>
      <c r="L205" s="256"/>
      <c r="M205" s="258"/>
      <c r="N205" s="264">
        <f>VLOOKUP(B205,projections1[[#All],[Country]:[Total 2024 Affected Host Community]],'Population Projections V1'!$V$20,FALSE)</f>
        <v>0</v>
      </c>
      <c r="O205" s="259"/>
      <c r="P205" s="260"/>
      <c r="Q205" s="261"/>
      <c r="R205" s="262"/>
      <c r="S205" s="260"/>
      <c r="T205" s="261"/>
      <c r="U205" s="262"/>
    </row>
    <row r="206" spans="1:21" ht="23.4" customHeight="1" x14ac:dyDescent="0.3">
      <c r="A206" s="229" t="s">
        <v>47</v>
      </c>
      <c r="B206" s="230" t="s">
        <v>49</v>
      </c>
      <c r="C206" s="251" t="s">
        <v>106</v>
      </c>
      <c r="D206" s="252"/>
      <c r="E206" s="119">
        <f>VLOOKUP(B206,projections1[[#All],[Country]:[Total 2024 Population Projection In Destination]],'Population Projections V1'!$E$20,FALSE)</f>
        <v>0</v>
      </c>
      <c r="F206" s="253"/>
      <c r="G206" s="254"/>
      <c r="H206" s="255"/>
      <c r="I206" s="256"/>
      <c r="J206" s="254"/>
      <c r="K206" s="257"/>
      <c r="L206" s="256"/>
      <c r="M206" s="258"/>
      <c r="N206" s="264">
        <f>VLOOKUP(B206,projections1[[#All],[Country]:[Total 2024 Affected Host Community]],'Population Projections V1'!$V$20,FALSE)</f>
        <v>0</v>
      </c>
      <c r="O206" s="259"/>
      <c r="P206" s="260"/>
      <c r="Q206" s="261"/>
      <c r="R206" s="262"/>
      <c r="S206" s="260"/>
      <c r="T206" s="261"/>
      <c r="U206" s="262"/>
    </row>
    <row r="207" spans="1:21" ht="23.4" customHeight="1" x14ac:dyDescent="0.3">
      <c r="A207" s="229" t="s">
        <v>47</v>
      </c>
      <c r="B207" s="230" t="s">
        <v>49</v>
      </c>
      <c r="C207" s="251" t="s">
        <v>107</v>
      </c>
      <c r="D207" s="252"/>
      <c r="E207" s="119">
        <f>VLOOKUP(B207,projections1[[#All],[Country]:[Total 2024 Population Projection In Destination]],'Population Projections V1'!$E$20,FALSE)</f>
        <v>0</v>
      </c>
      <c r="F207" s="253"/>
      <c r="G207" s="254"/>
      <c r="H207" s="255"/>
      <c r="I207" s="256"/>
      <c r="J207" s="254"/>
      <c r="K207" s="257"/>
      <c r="L207" s="256"/>
      <c r="M207" s="258"/>
      <c r="N207" s="264">
        <f>VLOOKUP(B207,projections1[[#All],[Country]:[Total 2024 Affected Host Community]],'Population Projections V1'!$V$20,FALSE)</f>
        <v>0</v>
      </c>
      <c r="O207" s="259"/>
      <c r="P207" s="260"/>
      <c r="Q207" s="261"/>
      <c r="R207" s="262"/>
      <c r="S207" s="260"/>
      <c r="T207" s="261"/>
      <c r="U207" s="262"/>
    </row>
    <row r="208" spans="1:21" ht="23.4" customHeight="1" x14ac:dyDescent="0.3">
      <c r="A208" s="229" t="s">
        <v>47</v>
      </c>
      <c r="B208" s="230" t="s">
        <v>49</v>
      </c>
      <c r="C208" s="251" t="s">
        <v>108</v>
      </c>
      <c r="D208" s="252"/>
      <c r="E208" s="119">
        <f>VLOOKUP(B208,projections1[[#All],[Country]:[Total 2024 Population Projection In Destination]],'Population Projections V1'!$E$20,FALSE)</f>
        <v>0</v>
      </c>
      <c r="F208" s="253"/>
      <c r="G208" s="254"/>
      <c r="H208" s="255"/>
      <c r="I208" s="256"/>
      <c r="J208" s="254"/>
      <c r="K208" s="257"/>
      <c r="L208" s="256"/>
      <c r="M208" s="258"/>
      <c r="N208" s="264">
        <f>VLOOKUP(B208,projections1[[#All],[Country]:[Total 2024 Affected Host Community]],'Population Projections V1'!$V$20,FALSE)</f>
        <v>0</v>
      </c>
      <c r="O208" s="259"/>
      <c r="P208" s="260"/>
      <c r="Q208" s="261"/>
      <c r="R208" s="262"/>
      <c r="S208" s="260"/>
      <c r="T208" s="261"/>
      <c r="U208" s="262"/>
    </row>
    <row r="209" spans="1:21" ht="23.4" customHeight="1" x14ac:dyDescent="0.3">
      <c r="A209" s="229" t="s">
        <v>47</v>
      </c>
      <c r="B209" s="230" t="s">
        <v>49</v>
      </c>
      <c r="C209" s="251" t="s">
        <v>109</v>
      </c>
      <c r="D209" s="252"/>
      <c r="E209" s="119">
        <f>VLOOKUP(B209,projections1[[#All],[Country]:[Total 2024 Population Projection In Destination]],'Population Projections V1'!$E$20,FALSE)</f>
        <v>0</v>
      </c>
      <c r="F209" s="253"/>
      <c r="G209" s="254"/>
      <c r="H209" s="255"/>
      <c r="I209" s="256"/>
      <c r="J209" s="254"/>
      <c r="K209" s="257"/>
      <c r="L209" s="256"/>
      <c r="M209" s="258"/>
      <c r="N209" s="264">
        <f>VLOOKUP(B209,projections1[[#All],[Country]:[Total 2024 Affected Host Community]],'Population Projections V1'!$V$20,FALSE)</f>
        <v>0</v>
      </c>
      <c r="O209" s="259"/>
      <c r="P209" s="260"/>
      <c r="Q209" s="261"/>
      <c r="R209" s="262"/>
      <c r="S209" s="260"/>
      <c r="T209" s="261"/>
      <c r="U209" s="262"/>
    </row>
    <row r="210" spans="1:21" ht="23.4" customHeight="1" x14ac:dyDescent="0.3">
      <c r="A210" s="249" t="s">
        <v>47</v>
      </c>
      <c r="B210" s="250" t="s">
        <v>50</v>
      </c>
      <c r="C210" s="251" t="s">
        <v>97</v>
      </c>
      <c r="D210" s="252"/>
      <c r="E210" s="119">
        <f>VLOOKUP(B210,projections1[[#All],[Country]:[Total 2024 Population Projection In Destination]],'Population Projections V1'!$E$20,FALSE)</f>
        <v>0</v>
      </c>
      <c r="F210" s="253"/>
      <c r="G210" s="254"/>
      <c r="H210" s="255"/>
      <c r="I210" s="256"/>
      <c r="J210" s="254"/>
      <c r="K210" s="257"/>
      <c r="L210" s="256"/>
      <c r="M210" s="258"/>
      <c r="N210" s="264">
        <f>VLOOKUP(B210,projections1[[#All],[Country]:[Total 2024 Affected Host Community]],'Population Projections V1'!$V$20,FALSE)</f>
        <v>0</v>
      </c>
      <c r="O210" s="259"/>
      <c r="P210" s="260"/>
      <c r="Q210" s="261"/>
      <c r="R210" s="262"/>
      <c r="S210" s="260"/>
      <c r="T210" s="261"/>
      <c r="U210" s="262"/>
    </row>
    <row r="211" spans="1:21" ht="23.4" customHeight="1" x14ac:dyDescent="0.3">
      <c r="A211" s="249" t="s">
        <v>47</v>
      </c>
      <c r="B211" s="250" t="s">
        <v>50</v>
      </c>
      <c r="C211" s="251" t="s">
        <v>98</v>
      </c>
      <c r="D211" s="252"/>
      <c r="E211" s="119">
        <f>VLOOKUP(B211,projections1[[#All],[Country]:[Total 2024 Population Projection In Destination]],'Population Projections V1'!$E$20,FALSE)</f>
        <v>0</v>
      </c>
      <c r="F211" s="253"/>
      <c r="G211" s="254"/>
      <c r="H211" s="255"/>
      <c r="I211" s="256"/>
      <c r="J211" s="254"/>
      <c r="K211" s="257"/>
      <c r="L211" s="256"/>
      <c r="M211" s="258"/>
      <c r="N211" s="264">
        <f>VLOOKUP(B211,projections1[[#All],[Country]:[Total 2024 Affected Host Community]],'Population Projections V1'!$V$20,FALSE)</f>
        <v>0</v>
      </c>
      <c r="O211" s="259"/>
      <c r="P211" s="260"/>
      <c r="Q211" s="261"/>
      <c r="R211" s="262"/>
      <c r="S211" s="260"/>
      <c r="T211" s="261"/>
      <c r="U211" s="262"/>
    </row>
    <row r="212" spans="1:21" ht="23.4" customHeight="1" x14ac:dyDescent="0.3">
      <c r="A212" s="249" t="s">
        <v>47</v>
      </c>
      <c r="B212" s="250" t="s">
        <v>50</v>
      </c>
      <c r="C212" s="251" t="s">
        <v>99</v>
      </c>
      <c r="D212" s="252"/>
      <c r="E212" s="119">
        <f>VLOOKUP(B212,projections1[[#All],[Country]:[Total 2024 Population Projection In Destination]],'Population Projections V1'!$E$20,FALSE)</f>
        <v>0</v>
      </c>
      <c r="F212" s="253"/>
      <c r="G212" s="254"/>
      <c r="H212" s="255"/>
      <c r="I212" s="256"/>
      <c r="J212" s="254"/>
      <c r="K212" s="257"/>
      <c r="L212" s="256"/>
      <c r="M212" s="258"/>
      <c r="N212" s="264">
        <f>VLOOKUP(B212,projections1[[#All],[Country]:[Total 2024 Affected Host Community]],'Population Projections V1'!$V$20,FALSE)</f>
        <v>0</v>
      </c>
      <c r="O212" s="259"/>
      <c r="P212" s="260"/>
      <c r="Q212" s="261"/>
      <c r="R212" s="262"/>
      <c r="S212" s="260"/>
      <c r="T212" s="261"/>
      <c r="U212" s="262"/>
    </row>
    <row r="213" spans="1:21" ht="23.4" customHeight="1" x14ac:dyDescent="0.3">
      <c r="A213" s="249" t="s">
        <v>47</v>
      </c>
      <c r="B213" s="250" t="s">
        <v>50</v>
      </c>
      <c r="C213" s="251" t="s">
        <v>100</v>
      </c>
      <c r="D213" s="252"/>
      <c r="E213" s="119">
        <f>VLOOKUP(B213,projections1[[#All],[Country]:[Total 2024 Population Projection In Destination]],'Population Projections V1'!$E$20,FALSE)</f>
        <v>0</v>
      </c>
      <c r="F213" s="253"/>
      <c r="G213" s="254"/>
      <c r="H213" s="255"/>
      <c r="I213" s="256"/>
      <c r="J213" s="254"/>
      <c r="K213" s="257"/>
      <c r="L213" s="256"/>
      <c r="M213" s="258"/>
      <c r="N213" s="264">
        <f>VLOOKUP(B213,projections1[[#All],[Country]:[Total 2024 Affected Host Community]],'Population Projections V1'!$V$20,FALSE)</f>
        <v>0</v>
      </c>
      <c r="O213" s="259"/>
      <c r="P213" s="260"/>
      <c r="Q213" s="261"/>
      <c r="R213" s="262"/>
      <c r="S213" s="260"/>
      <c r="T213" s="261"/>
      <c r="U213" s="262"/>
    </row>
    <row r="214" spans="1:21" ht="23.4" customHeight="1" x14ac:dyDescent="0.3">
      <c r="A214" s="249" t="s">
        <v>47</v>
      </c>
      <c r="B214" s="250" t="s">
        <v>50</v>
      </c>
      <c r="C214" s="251" t="s">
        <v>101</v>
      </c>
      <c r="D214" s="252"/>
      <c r="E214" s="119">
        <f>VLOOKUP(B214,projections1[[#All],[Country]:[Total 2024 Population Projection In Destination]],'Population Projections V1'!$E$20,FALSE)</f>
        <v>0</v>
      </c>
      <c r="F214" s="253"/>
      <c r="G214" s="254"/>
      <c r="H214" s="255"/>
      <c r="I214" s="256"/>
      <c r="J214" s="254"/>
      <c r="K214" s="257"/>
      <c r="L214" s="256"/>
      <c r="M214" s="258"/>
      <c r="N214" s="264">
        <f>VLOOKUP(B214,projections1[[#All],[Country]:[Total 2024 Affected Host Community]],'Population Projections V1'!$V$20,FALSE)</f>
        <v>0</v>
      </c>
      <c r="O214" s="259"/>
      <c r="P214" s="260"/>
      <c r="Q214" s="261"/>
      <c r="R214" s="262"/>
      <c r="S214" s="260"/>
      <c r="T214" s="261"/>
      <c r="U214" s="262"/>
    </row>
    <row r="215" spans="1:21" ht="23.4" customHeight="1" x14ac:dyDescent="0.3">
      <c r="A215" s="249" t="s">
        <v>47</v>
      </c>
      <c r="B215" s="250" t="s">
        <v>50</v>
      </c>
      <c r="C215" s="251" t="s">
        <v>102</v>
      </c>
      <c r="D215" s="252"/>
      <c r="E215" s="119">
        <f>VLOOKUP(B215,projections1[[#All],[Country]:[Total 2024 Population Projection In Destination]],'Population Projections V1'!$E$20,FALSE)</f>
        <v>0</v>
      </c>
      <c r="F215" s="253"/>
      <c r="G215" s="254"/>
      <c r="H215" s="255"/>
      <c r="I215" s="256"/>
      <c r="J215" s="254"/>
      <c r="K215" s="257"/>
      <c r="L215" s="256"/>
      <c r="M215" s="258"/>
      <c r="N215" s="264">
        <f>VLOOKUP(B215,projections1[[#All],[Country]:[Total 2024 Affected Host Community]],'Population Projections V1'!$V$20,FALSE)</f>
        <v>0</v>
      </c>
      <c r="O215" s="259"/>
      <c r="P215" s="260"/>
      <c r="Q215" s="261"/>
      <c r="R215" s="262"/>
      <c r="S215" s="260"/>
      <c r="T215" s="261"/>
      <c r="U215" s="262"/>
    </row>
    <row r="216" spans="1:21" ht="23.4" customHeight="1" x14ac:dyDescent="0.3">
      <c r="A216" s="249" t="s">
        <v>47</v>
      </c>
      <c r="B216" s="250" t="s">
        <v>50</v>
      </c>
      <c r="C216" s="251" t="s">
        <v>103</v>
      </c>
      <c r="D216" s="252"/>
      <c r="E216" s="119">
        <f>VLOOKUP(B216,projections1[[#All],[Country]:[Total 2024 Population Projection In Destination]],'Population Projections V1'!$E$20,FALSE)</f>
        <v>0</v>
      </c>
      <c r="F216" s="253"/>
      <c r="G216" s="254"/>
      <c r="H216" s="255"/>
      <c r="I216" s="256"/>
      <c r="J216" s="254"/>
      <c r="K216" s="257"/>
      <c r="L216" s="256"/>
      <c r="M216" s="258"/>
      <c r="N216" s="264">
        <f>VLOOKUP(B216,projections1[[#All],[Country]:[Total 2024 Affected Host Community]],'Population Projections V1'!$V$20,FALSE)</f>
        <v>0</v>
      </c>
      <c r="O216" s="259"/>
      <c r="P216" s="260"/>
      <c r="Q216" s="261"/>
      <c r="R216" s="262"/>
      <c r="S216" s="260"/>
      <c r="T216" s="261"/>
      <c r="U216" s="262"/>
    </row>
    <row r="217" spans="1:21" ht="23.4" customHeight="1" x14ac:dyDescent="0.3">
      <c r="A217" s="249" t="s">
        <v>47</v>
      </c>
      <c r="B217" s="250" t="s">
        <v>50</v>
      </c>
      <c r="C217" s="251" t="s">
        <v>104</v>
      </c>
      <c r="D217" s="252"/>
      <c r="E217" s="119">
        <f>VLOOKUP(B217,projections1[[#All],[Country]:[Total 2024 Population Projection In Destination]],'Population Projections V1'!$E$20,FALSE)</f>
        <v>0</v>
      </c>
      <c r="F217" s="253"/>
      <c r="G217" s="254"/>
      <c r="H217" s="255"/>
      <c r="I217" s="256"/>
      <c r="J217" s="254"/>
      <c r="K217" s="257"/>
      <c r="L217" s="256"/>
      <c r="M217" s="258"/>
      <c r="N217" s="264">
        <f>VLOOKUP(B217,projections1[[#All],[Country]:[Total 2024 Affected Host Community]],'Population Projections V1'!$V$20,FALSE)</f>
        <v>0</v>
      </c>
      <c r="O217" s="259"/>
      <c r="P217" s="260"/>
      <c r="Q217" s="261"/>
      <c r="R217" s="262"/>
      <c r="S217" s="260"/>
      <c r="T217" s="261"/>
      <c r="U217" s="262"/>
    </row>
    <row r="218" spans="1:21" ht="23.4" customHeight="1" x14ac:dyDescent="0.3">
      <c r="A218" s="249" t="s">
        <v>47</v>
      </c>
      <c r="B218" s="250" t="s">
        <v>50</v>
      </c>
      <c r="C218" s="251" t="s">
        <v>105</v>
      </c>
      <c r="D218" s="252"/>
      <c r="E218" s="119">
        <f>VLOOKUP(B218,projections1[[#All],[Country]:[Total 2024 Population Projection In Destination]],'Population Projections V1'!$E$20,FALSE)</f>
        <v>0</v>
      </c>
      <c r="F218" s="253"/>
      <c r="G218" s="254"/>
      <c r="H218" s="255"/>
      <c r="I218" s="256"/>
      <c r="J218" s="254"/>
      <c r="K218" s="257"/>
      <c r="L218" s="256"/>
      <c r="M218" s="258"/>
      <c r="N218" s="264">
        <f>VLOOKUP(B218,projections1[[#All],[Country]:[Total 2024 Affected Host Community]],'Population Projections V1'!$V$20,FALSE)</f>
        <v>0</v>
      </c>
      <c r="O218" s="259"/>
      <c r="P218" s="260"/>
      <c r="Q218" s="261"/>
      <c r="R218" s="262"/>
      <c r="S218" s="260"/>
      <c r="T218" s="261"/>
      <c r="U218" s="262"/>
    </row>
    <row r="219" spans="1:21" ht="23.4" customHeight="1" x14ac:dyDescent="0.3">
      <c r="A219" s="249" t="s">
        <v>47</v>
      </c>
      <c r="B219" s="250" t="s">
        <v>50</v>
      </c>
      <c r="C219" s="251" t="s">
        <v>106</v>
      </c>
      <c r="D219" s="252"/>
      <c r="E219" s="119">
        <f>VLOOKUP(B219,projections1[[#All],[Country]:[Total 2024 Population Projection In Destination]],'Population Projections V1'!$E$20,FALSE)</f>
        <v>0</v>
      </c>
      <c r="F219" s="253"/>
      <c r="G219" s="254"/>
      <c r="H219" s="255"/>
      <c r="I219" s="256"/>
      <c r="J219" s="254"/>
      <c r="K219" s="257"/>
      <c r="L219" s="256"/>
      <c r="M219" s="258"/>
      <c r="N219" s="264">
        <f>VLOOKUP(B219,projections1[[#All],[Country]:[Total 2024 Affected Host Community]],'Population Projections V1'!$V$20,FALSE)</f>
        <v>0</v>
      </c>
      <c r="O219" s="259"/>
      <c r="P219" s="260"/>
      <c r="Q219" s="261"/>
      <c r="R219" s="262"/>
      <c r="S219" s="260"/>
      <c r="T219" s="261"/>
      <c r="U219" s="262"/>
    </row>
    <row r="220" spans="1:21" ht="23.4" customHeight="1" x14ac:dyDescent="0.3">
      <c r="A220" s="249" t="s">
        <v>47</v>
      </c>
      <c r="B220" s="250" t="s">
        <v>50</v>
      </c>
      <c r="C220" s="251" t="s">
        <v>107</v>
      </c>
      <c r="D220" s="252"/>
      <c r="E220" s="119">
        <f>VLOOKUP(B220,projections1[[#All],[Country]:[Total 2024 Population Projection In Destination]],'Population Projections V1'!$E$20,FALSE)</f>
        <v>0</v>
      </c>
      <c r="F220" s="253"/>
      <c r="G220" s="254"/>
      <c r="H220" s="255"/>
      <c r="I220" s="256"/>
      <c r="J220" s="254"/>
      <c r="K220" s="257"/>
      <c r="L220" s="256"/>
      <c r="M220" s="258"/>
      <c r="N220" s="264">
        <f>VLOOKUP(B220,projections1[[#All],[Country]:[Total 2024 Affected Host Community]],'Population Projections V1'!$V$20,FALSE)</f>
        <v>0</v>
      </c>
      <c r="O220" s="259"/>
      <c r="P220" s="260"/>
      <c r="Q220" s="261"/>
      <c r="R220" s="262"/>
      <c r="S220" s="260"/>
      <c r="T220" s="261"/>
      <c r="U220" s="262"/>
    </row>
    <row r="221" spans="1:21" ht="23.4" customHeight="1" x14ac:dyDescent="0.3">
      <c r="A221" s="249" t="s">
        <v>47</v>
      </c>
      <c r="B221" s="250" t="s">
        <v>50</v>
      </c>
      <c r="C221" s="251" t="s">
        <v>108</v>
      </c>
      <c r="D221" s="252"/>
      <c r="E221" s="119">
        <f>VLOOKUP(B221,projections1[[#All],[Country]:[Total 2024 Population Projection In Destination]],'Population Projections V1'!$E$20,FALSE)</f>
        <v>0</v>
      </c>
      <c r="F221" s="253"/>
      <c r="G221" s="254"/>
      <c r="H221" s="255"/>
      <c r="I221" s="256"/>
      <c r="J221" s="254"/>
      <c r="K221" s="257"/>
      <c r="L221" s="256"/>
      <c r="M221" s="258"/>
      <c r="N221" s="264">
        <f>VLOOKUP(B221,projections1[[#All],[Country]:[Total 2024 Affected Host Community]],'Population Projections V1'!$V$20,FALSE)</f>
        <v>0</v>
      </c>
      <c r="O221" s="259"/>
      <c r="P221" s="260"/>
      <c r="Q221" s="261"/>
      <c r="R221" s="262"/>
      <c r="S221" s="260"/>
      <c r="T221" s="261"/>
      <c r="U221" s="262"/>
    </row>
    <row r="222" spans="1:21" ht="23.4" customHeight="1" thickBot="1" x14ac:dyDescent="0.35">
      <c r="A222" s="231" t="s">
        <v>47</v>
      </c>
      <c r="B222" s="232" t="s">
        <v>50</v>
      </c>
      <c r="C222" s="240" t="s">
        <v>109</v>
      </c>
      <c r="D222" s="155"/>
      <c r="E222" s="156">
        <f>VLOOKUP(B222,projections1[[#All],[Country]:[Total 2024 Population Projection In Destination]],'Population Projections V1'!$E$20,FALSE)</f>
        <v>0</v>
      </c>
      <c r="F222" s="157"/>
      <c r="G222" s="158"/>
      <c r="H222" s="159"/>
      <c r="I222" s="160"/>
      <c r="J222" s="158"/>
      <c r="K222" s="161"/>
      <c r="L222" s="160"/>
      <c r="M222" s="162"/>
      <c r="N222" s="265">
        <f>VLOOKUP(B222,projections1[[#All],[Country]:[Total 2024 Affected Host Community]],'Population Projections V1'!$V$20,FALSE)</f>
        <v>0</v>
      </c>
      <c r="O222" s="163"/>
      <c r="P222" s="164"/>
      <c r="Q222" s="165"/>
      <c r="R222" s="166"/>
      <c r="S222" s="164"/>
      <c r="T222" s="165"/>
      <c r="U222" s="166"/>
    </row>
    <row r="225" spans="1:3" ht="31.95" customHeight="1" x14ac:dyDescent="0.3">
      <c r="A225" s="235" t="s">
        <v>51</v>
      </c>
      <c r="B225" s="235"/>
      <c r="C225" s="235"/>
    </row>
    <row r="226" spans="1:3" ht="31.95" customHeight="1" x14ac:dyDescent="0.3">
      <c r="A226" s="235" t="s">
        <v>110</v>
      </c>
      <c r="B226" s="235"/>
      <c r="C226" s="235"/>
    </row>
    <row r="227" spans="1:3" ht="31.95" customHeight="1" x14ac:dyDescent="0.3">
      <c r="A227" s="235" t="s">
        <v>52</v>
      </c>
      <c r="B227" s="235"/>
      <c r="C227" s="235"/>
    </row>
    <row r="228" spans="1:3" ht="25.8" customHeight="1" x14ac:dyDescent="0.3">
      <c r="A228" s="233" t="s">
        <v>74</v>
      </c>
      <c r="B228" s="233"/>
      <c r="C228" s="233"/>
    </row>
    <row r="229" spans="1:3" ht="15.75" customHeight="1" x14ac:dyDescent="0.3"/>
    <row r="230" spans="1:3" ht="31.95" customHeight="1" x14ac:dyDescent="0.3">
      <c r="A230" s="235" t="s">
        <v>92</v>
      </c>
      <c r="B230" s="235"/>
      <c r="C230" s="235"/>
    </row>
    <row r="231" spans="1:3" ht="31.95" customHeight="1" x14ac:dyDescent="0.3">
      <c r="A231" s="235" t="s">
        <v>111</v>
      </c>
      <c r="B231" s="235"/>
      <c r="C231" s="235"/>
    </row>
    <row r="232" spans="1:3" ht="31.95" customHeight="1" x14ac:dyDescent="0.3">
      <c r="A232" s="235" t="s">
        <v>54</v>
      </c>
      <c r="B232" s="235"/>
      <c r="C232" s="235"/>
    </row>
    <row r="233" spans="1:3" ht="31.95" customHeight="1" x14ac:dyDescent="0.3">
      <c r="A233" s="233" t="s">
        <v>75</v>
      </c>
      <c r="B233" s="233"/>
      <c r="C233" s="233"/>
    </row>
    <row r="234" spans="1:3" ht="39.6" customHeight="1" x14ac:dyDescent="0.3"/>
  </sheetData>
  <mergeCells count="8">
    <mergeCell ref="A225:C225"/>
    <mergeCell ref="A227:C227"/>
    <mergeCell ref="A228:C228"/>
    <mergeCell ref="A230:C230"/>
    <mergeCell ref="A232:C232"/>
    <mergeCell ref="A233:C233"/>
    <mergeCell ref="A226:C226"/>
    <mergeCell ref="A231:C2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E0E8-5890-4D83-B015-4EB05DF07165}">
  <dimension ref="A1:I61"/>
  <sheetViews>
    <sheetView zoomScaleNormal="100" workbookViewId="0">
      <selection activeCell="A8" sqref="A8:XFD8"/>
    </sheetView>
  </sheetViews>
  <sheetFormatPr defaultColWidth="12.5546875" defaultRowHeight="14.4" x14ac:dyDescent="0.3"/>
  <cols>
    <col min="1" max="1" width="13.6640625" bestFit="1" customWidth="1"/>
  </cols>
  <sheetData>
    <row r="1" spans="1:9" s="5" customFormat="1" ht="28.8" x14ac:dyDescent="0.3">
      <c r="A1" s="6" t="s">
        <v>0</v>
      </c>
      <c r="B1" s="7" t="s">
        <v>76</v>
      </c>
      <c r="C1" s="7" t="s">
        <v>77</v>
      </c>
      <c r="D1" s="11" t="s">
        <v>78</v>
      </c>
      <c r="E1" s="12" t="s">
        <v>79</v>
      </c>
      <c r="F1" s="8" t="s">
        <v>80</v>
      </c>
      <c r="G1" s="8" t="s">
        <v>81</v>
      </c>
      <c r="H1" s="8" t="s">
        <v>82</v>
      </c>
      <c r="I1" s="9" t="s">
        <v>83</v>
      </c>
    </row>
    <row r="2" spans="1:9" x14ac:dyDescent="0.3">
      <c r="A2" s="14" t="s">
        <v>25</v>
      </c>
      <c r="B2" s="15">
        <v>224129</v>
      </c>
      <c r="C2" s="15">
        <v>290867</v>
      </c>
      <c r="D2" s="16">
        <v>387466</v>
      </c>
      <c r="E2" s="13">
        <f t="shared" ref="E2:E10" si="0">D2-C2</f>
        <v>96599</v>
      </c>
      <c r="F2" s="3">
        <f>E2/360</f>
        <v>268.33055555555558</v>
      </c>
      <c r="G2" s="3">
        <f>E2/12</f>
        <v>8049.916666666667</v>
      </c>
      <c r="H2" s="4">
        <f t="shared" ref="H2:I5" si="1">IF(B2="","",(C2/B2)-1)</f>
        <v>0.29776601867674413</v>
      </c>
      <c r="I2" s="10">
        <f t="shared" si="1"/>
        <v>0.33210711424809269</v>
      </c>
    </row>
    <row r="3" spans="1:9" x14ac:dyDescent="0.3">
      <c r="A3" s="14" t="s">
        <v>84</v>
      </c>
      <c r="B3" s="15">
        <v>121000</v>
      </c>
      <c r="C3" s="15">
        <v>121832</v>
      </c>
      <c r="D3" s="16">
        <v>127640</v>
      </c>
      <c r="E3" s="13">
        <f t="shared" si="0"/>
        <v>5808</v>
      </c>
      <c r="F3" s="3">
        <f t="shared" ref="F3:F10" si="2">E3/360</f>
        <v>16.133333333333333</v>
      </c>
      <c r="G3" s="3">
        <f t="shared" ref="G3:G10" si="3">E3/12</f>
        <v>484</v>
      </c>
      <c r="H3" s="4">
        <f t="shared" si="1"/>
        <v>6.8760330578512274E-3</v>
      </c>
      <c r="I3" s="10">
        <f t="shared" si="1"/>
        <v>4.7672204346969504E-2</v>
      </c>
    </row>
    <row r="4" spans="1:9" x14ac:dyDescent="0.3">
      <c r="A4" s="14" t="s">
        <v>27</v>
      </c>
      <c r="B4" s="15">
        <v>195360</v>
      </c>
      <c r="C4" s="15">
        <v>211766</v>
      </c>
      <c r="D4" s="16">
        <v>233977</v>
      </c>
      <c r="E4" s="13">
        <f t="shared" si="0"/>
        <v>22211</v>
      </c>
      <c r="F4" s="3">
        <f t="shared" si="2"/>
        <v>61.697222222222223</v>
      </c>
      <c r="G4" s="3">
        <f t="shared" si="3"/>
        <v>1850.9166666666667</v>
      </c>
      <c r="H4" s="4">
        <f t="shared" si="1"/>
        <v>8.3978296478296466E-2</v>
      </c>
      <c r="I4" s="10">
        <f t="shared" si="1"/>
        <v>0.10488463681610827</v>
      </c>
    </row>
    <row r="5" spans="1:9" x14ac:dyDescent="0.3">
      <c r="A5" s="14" t="s">
        <v>43</v>
      </c>
      <c r="B5" s="15">
        <v>486051</v>
      </c>
      <c r="C5" s="15">
        <v>505007</v>
      </c>
      <c r="D5" s="16">
        <v>561876</v>
      </c>
      <c r="E5" s="13">
        <f t="shared" si="0"/>
        <v>56869</v>
      </c>
      <c r="F5" s="3">
        <f t="shared" si="2"/>
        <v>157.96944444444443</v>
      </c>
      <c r="G5" s="3">
        <f t="shared" si="3"/>
        <v>4739.083333333333</v>
      </c>
      <c r="H5" s="4">
        <f t="shared" si="1"/>
        <v>3.9000022631370035E-2</v>
      </c>
      <c r="I5" s="10">
        <f t="shared" si="1"/>
        <v>0.11261032025298667</v>
      </c>
    </row>
    <row r="6" spans="1:9" x14ac:dyDescent="0.3">
      <c r="A6" s="14" t="s">
        <v>42</v>
      </c>
      <c r="B6" s="15">
        <v>2013019.0000000005</v>
      </c>
      <c r="C6" s="15">
        <v>2046518.9999999995</v>
      </c>
      <c r="D6" s="16">
        <v>2341683</v>
      </c>
      <c r="E6" s="13">
        <f t="shared" si="0"/>
        <v>295164.00000000047</v>
      </c>
      <c r="F6" s="3">
        <f t="shared" si="2"/>
        <v>819.90000000000134</v>
      </c>
      <c r="G6" s="3">
        <f t="shared" si="3"/>
        <v>24597.00000000004</v>
      </c>
      <c r="H6" s="4">
        <f>IF(B6="","",(C6/B6)-1)</f>
        <v>1.6641671042349371E-2</v>
      </c>
      <c r="I6" s="10">
        <f>IF(C6="","",(D6/C6)-1)</f>
        <v>0.14422734409013582</v>
      </c>
    </row>
    <row r="7" spans="1:9" x14ac:dyDescent="0.3">
      <c r="A7" s="14" t="s">
        <v>44</v>
      </c>
      <c r="B7" s="15">
        <v>451093</v>
      </c>
      <c r="C7" s="15">
        <v>486626</v>
      </c>
      <c r="D7" s="16">
        <v>549840</v>
      </c>
      <c r="E7" s="13">
        <f t="shared" si="0"/>
        <v>63214</v>
      </c>
      <c r="F7" s="3">
        <f t="shared" si="2"/>
        <v>175.59444444444443</v>
      </c>
      <c r="G7" s="3">
        <f t="shared" si="3"/>
        <v>5267.833333333333</v>
      </c>
      <c r="H7" s="4">
        <f t="shared" ref="H7:I10" si="4">IF(B7="","",(C7/B7)-1)</f>
        <v>7.8770896467025731E-2</v>
      </c>
      <c r="I7" s="10">
        <f t="shared" si="4"/>
        <v>0.12990263569969551</v>
      </c>
    </row>
    <row r="8" spans="1:9" x14ac:dyDescent="0.3">
      <c r="A8" s="14" t="s">
        <v>85</v>
      </c>
      <c r="B8" s="15">
        <v>1173894.4020618559</v>
      </c>
      <c r="C8" s="15">
        <v>1251414.4020618559</v>
      </c>
      <c r="D8" s="16">
        <v>1472604.4020618559</v>
      </c>
      <c r="E8" s="13">
        <f t="shared" si="0"/>
        <v>221190</v>
      </c>
      <c r="F8" s="3">
        <f t="shared" si="2"/>
        <v>614.41666666666663</v>
      </c>
      <c r="G8" s="3">
        <f t="shared" si="3"/>
        <v>18432.5</v>
      </c>
      <c r="H8" s="4">
        <f t="shared" si="4"/>
        <v>6.6036604198675741E-2</v>
      </c>
      <c r="I8" s="10">
        <f t="shared" si="4"/>
        <v>0.17675200128395741</v>
      </c>
    </row>
    <row r="9" spans="1:9" ht="15" thickBot="1" x14ac:dyDescent="0.35">
      <c r="A9" s="17" t="s">
        <v>47</v>
      </c>
      <c r="B9" s="18">
        <v>204551</v>
      </c>
      <c r="C9" s="18">
        <v>207036</v>
      </c>
      <c r="D9" s="19">
        <v>221965</v>
      </c>
      <c r="E9" s="20">
        <f t="shared" si="0"/>
        <v>14929</v>
      </c>
      <c r="F9" s="21">
        <f t="shared" si="2"/>
        <v>41.469444444444441</v>
      </c>
      <c r="G9" s="21">
        <f t="shared" si="3"/>
        <v>1244.0833333333333</v>
      </c>
      <c r="H9" s="22">
        <f t="shared" si="4"/>
        <v>1.2148559527941583E-2</v>
      </c>
      <c r="I9" s="23">
        <f t="shared" si="4"/>
        <v>7.2108232384705984E-2</v>
      </c>
    </row>
    <row r="10" spans="1:9" ht="15" thickBot="1" x14ac:dyDescent="0.35">
      <c r="A10" s="24" t="s">
        <v>86</v>
      </c>
      <c r="B10" s="25">
        <v>4869097.4020618564</v>
      </c>
      <c r="C10" s="25">
        <v>5121067.4020618554</v>
      </c>
      <c r="D10" s="26">
        <v>5897051.4020618554</v>
      </c>
      <c r="E10" s="27">
        <f t="shared" si="0"/>
        <v>775984</v>
      </c>
      <c r="F10" s="25">
        <f t="shared" si="2"/>
        <v>2155.5111111111109</v>
      </c>
      <c r="G10" s="25">
        <f t="shared" si="3"/>
        <v>64665.333333333336</v>
      </c>
      <c r="H10" s="28">
        <f t="shared" si="4"/>
        <v>5.1748810753570185E-2</v>
      </c>
      <c r="I10" s="29">
        <f t="shared" si="4"/>
        <v>0.15152778494724983</v>
      </c>
    </row>
    <row r="11" spans="1:9" ht="15" thickBot="1" x14ac:dyDescent="0.35"/>
    <row r="12" spans="1:9" s="5" customFormat="1" ht="28.8" x14ac:dyDescent="0.3">
      <c r="A12" s="6" t="s">
        <v>1</v>
      </c>
      <c r="B12" s="7" t="s">
        <v>76</v>
      </c>
      <c r="C12" s="7" t="s">
        <v>77</v>
      </c>
      <c r="D12" s="11" t="s">
        <v>78</v>
      </c>
      <c r="E12" s="12" t="s">
        <v>79</v>
      </c>
      <c r="F12" s="8" t="s">
        <v>80</v>
      </c>
      <c r="G12" s="8" t="s">
        <v>81</v>
      </c>
      <c r="H12" s="8" t="s">
        <v>82</v>
      </c>
      <c r="I12" s="9" t="s">
        <v>83</v>
      </c>
    </row>
    <row r="13" spans="1:9" x14ac:dyDescent="0.3">
      <c r="A13" s="14" t="s">
        <v>48</v>
      </c>
      <c r="B13" s="15">
        <v>173248</v>
      </c>
      <c r="C13" s="15">
        <v>174114</v>
      </c>
      <c r="D13" s="16">
        <v>184970</v>
      </c>
      <c r="E13" s="13">
        <f t="shared" ref="E13:E26" si="5">D13-C13</f>
        <v>10856</v>
      </c>
      <c r="F13" s="3">
        <f>E13/360</f>
        <v>30.155555555555555</v>
      </c>
      <c r="G13" s="3">
        <f>E13/12</f>
        <v>904.66666666666663</v>
      </c>
      <c r="H13" s="4">
        <f t="shared" ref="H13:I16" si="6">IF(B13="","",(C13/B13)-1)</f>
        <v>4.9986147026228611E-3</v>
      </c>
      <c r="I13" s="10">
        <f t="shared" si="6"/>
        <v>6.2349954627427984E-2</v>
      </c>
    </row>
    <row r="14" spans="1:9" x14ac:dyDescent="0.3">
      <c r="A14" s="14" t="s">
        <v>30</v>
      </c>
      <c r="B14" s="15">
        <v>17000</v>
      </c>
      <c r="C14" s="15">
        <v>17000</v>
      </c>
      <c r="D14" s="16">
        <v>19000</v>
      </c>
      <c r="E14" s="13">
        <f t="shared" si="5"/>
        <v>2000</v>
      </c>
      <c r="F14" s="3">
        <f t="shared" ref="F14:F28" si="7">E14/360</f>
        <v>5.5555555555555554</v>
      </c>
      <c r="G14" s="3">
        <f t="shared" ref="G14:G28" si="8">E14/12</f>
        <v>166.66666666666666</v>
      </c>
      <c r="H14" s="4">
        <f t="shared" si="6"/>
        <v>0</v>
      </c>
      <c r="I14" s="10">
        <f t="shared" si="6"/>
        <v>0.11764705882352944</v>
      </c>
    </row>
    <row r="15" spans="1:9" x14ac:dyDescent="0.3">
      <c r="A15" s="14" t="s">
        <v>28</v>
      </c>
      <c r="B15" s="15">
        <v>10611</v>
      </c>
      <c r="C15" s="15">
        <v>11278</v>
      </c>
      <c r="D15" s="16">
        <v>13011</v>
      </c>
      <c r="E15" s="13">
        <f t="shared" si="5"/>
        <v>1733</v>
      </c>
      <c r="F15" s="3">
        <f t="shared" si="7"/>
        <v>4.8138888888888891</v>
      </c>
      <c r="G15" s="3">
        <f t="shared" si="8"/>
        <v>144.41666666666666</v>
      </c>
      <c r="H15" s="4">
        <f t="shared" si="6"/>
        <v>6.285929695598913E-2</v>
      </c>
      <c r="I15" s="10">
        <f t="shared" si="6"/>
        <v>0.15366199680794468</v>
      </c>
    </row>
    <row r="16" spans="1:9" x14ac:dyDescent="0.3">
      <c r="A16" s="14" t="s">
        <v>25</v>
      </c>
      <c r="B16" s="15">
        <v>224129</v>
      </c>
      <c r="C16" s="15">
        <v>290867</v>
      </c>
      <c r="D16" s="16">
        <v>387466</v>
      </c>
      <c r="E16" s="13">
        <f t="shared" si="5"/>
        <v>96599</v>
      </c>
      <c r="F16" s="3">
        <f t="shared" si="7"/>
        <v>268.33055555555558</v>
      </c>
      <c r="G16" s="3">
        <f t="shared" si="8"/>
        <v>8049.916666666667</v>
      </c>
      <c r="H16" s="4">
        <f t="shared" si="6"/>
        <v>0.29776601867674413</v>
      </c>
      <c r="I16" s="10">
        <f t="shared" si="6"/>
        <v>0.33210711424809269</v>
      </c>
    </row>
    <row r="17" spans="1:9" x14ac:dyDescent="0.3">
      <c r="A17" s="14" t="s">
        <v>43</v>
      </c>
      <c r="B17" s="15">
        <v>486051</v>
      </c>
      <c r="C17" s="15">
        <v>505007</v>
      </c>
      <c r="D17" s="16">
        <v>561876</v>
      </c>
      <c r="E17" s="13">
        <f t="shared" si="5"/>
        <v>56869</v>
      </c>
      <c r="F17" s="3">
        <f t="shared" si="7"/>
        <v>157.96944444444443</v>
      </c>
      <c r="G17" s="3">
        <f t="shared" si="8"/>
        <v>4739.083333333333</v>
      </c>
      <c r="H17" s="4">
        <f>IF(B17="","",(C17/B17)-1)</f>
        <v>3.9000022631370035E-2</v>
      </c>
      <c r="I17" s="10">
        <f>IF(C17="","",(D17/C17)-1)</f>
        <v>0.11261032025298667</v>
      </c>
    </row>
    <row r="18" spans="1:9" x14ac:dyDescent="0.3">
      <c r="A18" s="14" t="s">
        <v>42</v>
      </c>
      <c r="B18" s="15">
        <v>2013019.0000000005</v>
      </c>
      <c r="C18" s="15">
        <v>2046518.9999999995</v>
      </c>
      <c r="D18" s="16">
        <v>2341683</v>
      </c>
      <c r="E18" s="13">
        <f t="shared" si="5"/>
        <v>295164.00000000047</v>
      </c>
      <c r="F18" s="3">
        <f t="shared" si="7"/>
        <v>819.90000000000134</v>
      </c>
      <c r="G18" s="3">
        <f t="shared" si="8"/>
        <v>24597.00000000004</v>
      </c>
      <c r="H18" s="4">
        <f t="shared" ref="H18:I28" si="9">IF(B18="","",(C18/B18)-1)</f>
        <v>1.6641671042349371E-2</v>
      </c>
      <c r="I18" s="10">
        <f t="shared" si="9"/>
        <v>0.14422734409013582</v>
      </c>
    </row>
    <row r="19" spans="1:9" x14ac:dyDescent="0.3">
      <c r="A19" s="14" t="s">
        <v>31</v>
      </c>
      <c r="B19" s="15">
        <v>17000</v>
      </c>
      <c r="C19" s="15">
        <v>18000</v>
      </c>
      <c r="D19" s="16">
        <v>20000</v>
      </c>
      <c r="E19" s="13">
        <f t="shared" si="5"/>
        <v>2000</v>
      </c>
      <c r="F19" s="3">
        <f t="shared" si="7"/>
        <v>5.5555555555555554</v>
      </c>
      <c r="G19" s="3">
        <f t="shared" si="8"/>
        <v>166.66666666666666</v>
      </c>
      <c r="H19" s="4">
        <f t="shared" si="9"/>
        <v>5.8823529411764719E-2</v>
      </c>
      <c r="I19" s="10">
        <f t="shared" si="9"/>
        <v>0.11111111111111116</v>
      </c>
    </row>
    <row r="20" spans="1:9" x14ac:dyDescent="0.3">
      <c r="A20" s="14" t="s">
        <v>32</v>
      </c>
      <c r="B20" s="15">
        <v>114050</v>
      </c>
      <c r="C20" s="15">
        <v>116516</v>
      </c>
      <c r="D20" s="16">
        <v>121472</v>
      </c>
      <c r="E20" s="13">
        <f t="shared" si="5"/>
        <v>4956</v>
      </c>
      <c r="F20" s="3">
        <f t="shared" si="7"/>
        <v>13.766666666666667</v>
      </c>
      <c r="G20" s="3">
        <f t="shared" si="8"/>
        <v>413</v>
      </c>
      <c r="H20" s="4">
        <f t="shared" si="9"/>
        <v>2.1622095572117583E-2</v>
      </c>
      <c r="I20" s="10">
        <f t="shared" si="9"/>
        <v>4.2534930824951189E-2</v>
      </c>
    </row>
    <row r="21" spans="1:9" x14ac:dyDescent="0.3">
      <c r="A21" s="14" t="s">
        <v>44</v>
      </c>
      <c r="B21" s="15">
        <v>451093</v>
      </c>
      <c r="C21" s="15">
        <v>486626</v>
      </c>
      <c r="D21" s="16">
        <v>549840</v>
      </c>
      <c r="E21" s="13">
        <f t="shared" si="5"/>
        <v>63214</v>
      </c>
      <c r="F21" s="3">
        <f t="shared" si="7"/>
        <v>175.59444444444443</v>
      </c>
      <c r="G21" s="3">
        <f t="shared" si="8"/>
        <v>5267.833333333333</v>
      </c>
      <c r="H21" s="4">
        <f t="shared" si="9"/>
        <v>7.8770896467025731E-2</v>
      </c>
      <c r="I21" s="10">
        <f t="shared" si="9"/>
        <v>0.12990263569969551</v>
      </c>
    </row>
    <row r="22" spans="1:9" x14ac:dyDescent="0.3">
      <c r="A22" s="14" t="s">
        <v>33</v>
      </c>
      <c r="B22" s="15">
        <v>23310</v>
      </c>
      <c r="C22" s="15">
        <v>30303</v>
      </c>
      <c r="D22" s="16">
        <v>39394</v>
      </c>
      <c r="E22" s="13">
        <f t="shared" si="5"/>
        <v>9091</v>
      </c>
      <c r="F22" s="3">
        <f t="shared" si="7"/>
        <v>25.252777777777776</v>
      </c>
      <c r="G22" s="3">
        <f t="shared" si="8"/>
        <v>757.58333333333337</v>
      </c>
      <c r="H22" s="4">
        <f t="shared" si="9"/>
        <v>0.30000000000000004</v>
      </c>
      <c r="I22" s="10">
        <f t="shared" si="9"/>
        <v>0.3000033000033</v>
      </c>
    </row>
    <row r="23" spans="1:9" x14ac:dyDescent="0.3">
      <c r="A23" s="14" t="s">
        <v>38</v>
      </c>
      <c r="B23" s="15">
        <v>121000</v>
      </c>
      <c r="C23" s="15">
        <v>121832</v>
      </c>
      <c r="D23" s="16">
        <v>127640</v>
      </c>
      <c r="E23" s="13">
        <f t="shared" si="5"/>
        <v>5808</v>
      </c>
      <c r="F23" s="3">
        <f t="shared" si="7"/>
        <v>16.133333333333333</v>
      </c>
      <c r="G23" s="3">
        <f t="shared" si="8"/>
        <v>484</v>
      </c>
      <c r="H23" s="4">
        <f t="shared" si="9"/>
        <v>6.8760330578512274E-3</v>
      </c>
      <c r="I23" s="10">
        <f t="shared" si="9"/>
        <v>4.7672204346969504E-2</v>
      </c>
    </row>
    <row r="24" spans="1:9" x14ac:dyDescent="0.3">
      <c r="A24" s="14" t="s">
        <v>49</v>
      </c>
      <c r="B24" s="15">
        <v>5445</v>
      </c>
      <c r="C24" s="15">
        <v>6040</v>
      </c>
      <c r="D24" s="16">
        <v>7532</v>
      </c>
      <c r="E24" s="13">
        <f t="shared" si="5"/>
        <v>1492</v>
      </c>
      <c r="F24" s="3">
        <f t="shared" si="7"/>
        <v>4.1444444444444448</v>
      </c>
      <c r="G24" s="3">
        <f t="shared" si="8"/>
        <v>124.33333333333333</v>
      </c>
      <c r="H24" s="4">
        <f t="shared" si="9"/>
        <v>0.10927456382001832</v>
      </c>
      <c r="I24" s="10">
        <f t="shared" si="9"/>
        <v>0.24701986754966887</v>
      </c>
    </row>
    <row r="25" spans="1:9" x14ac:dyDescent="0.3">
      <c r="A25" s="14" t="s">
        <v>85</v>
      </c>
      <c r="B25" s="15">
        <v>1173894.4020618559</v>
      </c>
      <c r="C25" s="15">
        <v>1251414.4020618559</v>
      </c>
      <c r="D25" s="16">
        <v>1472604.4020618559</v>
      </c>
      <c r="E25" s="13">
        <f t="shared" si="5"/>
        <v>221190</v>
      </c>
      <c r="F25" s="3">
        <f t="shared" si="7"/>
        <v>614.41666666666663</v>
      </c>
      <c r="G25" s="3">
        <f t="shared" si="8"/>
        <v>18432.5</v>
      </c>
      <c r="H25" s="4">
        <f t="shared" si="9"/>
        <v>6.6036604198675741E-2</v>
      </c>
      <c r="I25" s="10">
        <f t="shared" si="9"/>
        <v>0.17675200128395741</v>
      </c>
    </row>
    <row r="26" spans="1:9" x14ac:dyDescent="0.3">
      <c r="A26" s="14" t="s">
        <v>34</v>
      </c>
      <c r="B26" s="15">
        <v>24000</v>
      </c>
      <c r="C26" s="15">
        <v>29947</v>
      </c>
      <c r="D26" s="16">
        <v>34111</v>
      </c>
      <c r="E26" s="13">
        <f t="shared" si="5"/>
        <v>4164</v>
      </c>
      <c r="F26" s="3">
        <f t="shared" si="7"/>
        <v>11.566666666666666</v>
      </c>
      <c r="G26" s="3">
        <f t="shared" si="8"/>
        <v>347</v>
      </c>
      <c r="H26" s="4">
        <f t="shared" si="9"/>
        <v>0.24779166666666663</v>
      </c>
      <c r="I26" s="10">
        <f t="shared" si="9"/>
        <v>0.13904564731024815</v>
      </c>
    </row>
    <row r="27" spans="1:9" ht="15" thickBot="1" x14ac:dyDescent="0.35">
      <c r="A27" s="14" t="s">
        <v>50</v>
      </c>
      <c r="B27" s="15">
        <v>15247</v>
      </c>
      <c r="C27" s="15">
        <v>15604</v>
      </c>
      <c r="D27" s="16">
        <v>16452</v>
      </c>
      <c r="E27" s="13">
        <f>D27-C27</f>
        <v>848</v>
      </c>
      <c r="F27" s="3">
        <f t="shared" si="7"/>
        <v>2.3555555555555556</v>
      </c>
      <c r="G27" s="3">
        <f t="shared" si="8"/>
        <v>70.666666666666671</v>
      </c>
      <c r="H27" s="4">
        <f t="shared" si="9"/>
        <v>2.3414442185347939E-2</v>
      </c>
      <c r="I27" s="10">
        <f t="shared" si="9"/>
        <v>5.4345039733401768E-2</v>
      </c>
    </row>
    <row r="28" spans="1:9" ht="15" thickBot="1" x14ac:dyDescent="0.35">
      <c r="A28" s="24" t="s">
        <v>86</v>
      </c>
      <c r="B28" s="25">
        <v>4869097.4020618564</v>
      </c>
      <c r="C28" s="25">
        <v>5121067.4020618554</v>
      </c>
      <c r="D28" s="26">
        <v>5897051.4020618554</v>
      </c>
      <c r="E28" s="27">
        <f>D28-C28</f>
        <v>775984</v>
      </c>
      <c r="F28" s="25">
        <f t="shared" si="7"/>
        <v>2155.5111111111109</v>
      </c>
      <c r="G28" s="25">
        <f t="shared" si="8"/>
        <v>64665.333333333336</v>
      </c>
      <c r="H28" s="28">
        <f t="shared" si="9"/>
        <v>5.1748810753570185E-2</v>
      </c>
      <c r="I28" s="29">
        <f t="shared" si="9"/>
        <v>0.15152778494724983</v>
      </c>
    </row>
    <row r="29" spans="1:9" ht="15" thickBot="1" x14ac:dyDescent="0.35"/>
    <row r="30" spans="1:9" s="5" customFormat="1" ht="28.8" x14ac:dyDescent="0.3">
      <c r="A30" s="6" t="s">
        <v>1</v>
      </c>
      <c r="B30" s="7" t="s">
        <v>76</v>
      </c>
      <c r="C30" s="7" t="s">
        <v>77</v>
      </c>
      <c r="D30" s="11" t="s">
        <v>78</v>
      </c>
      <c r="E30" s="12" t="s">
        <v>79</v>
      </c>
      <c r="F30" s="8" t="s">
        <v>80</v>
      </c>
      <c r="G30" s="8" t="s">
        <v>81</v>
      </c>
      <c r="H30" s="8" t="s">
        <v>82</v>
      </c>
      <c r="I30" s="9" t="s">
        <v>83</v>
      </c>
    </row>
    <row r="31" spans="1:9" x14ac:dyDescent="0.3">
      <c r="A31" s="14" t="s">
        <v>42</v>
      </c>
      <c r="B31" s="15">
        <v>2013019.0000000005</v>
      </c>
      <c r="C31" s="15">
        <v>2046518.9999999995</v>
      </c>
      <c r="D31" s="16">
        <v>2341683</v>
      </c>
      <c r="E31" s="13">
        <f t="shared" ref="E31:E34" si="10">D31-C31</f>
        <v>295164.00000000047</v>
      </c>
      <c r="F31" s="3">
        <f>E31/360</f>
        <v>819.90000000000134</v>
      </c>
      <c r="G31" s="3">
        <f>E31/12</f>
        <v>24597.00000000004</v>
      </c>
      <c r="H31" s="4">
        <f t="shared" ref="H31:I34" si="11">IF(B31="","",(C31/B31)-1)</f>
        <v>1.6641671042349371E-2</v>
      </c>
      <c r="I31" s="10">
        <f t="shared" si="11"/>
        <v>0.14422734409013582</v>
      </c>
    </row>
    <row r="32" spans="1:9" x14ac:dyDescent="0.3">
      <c r="A32" s="14" t="s">
        <v>44</v>
      </c>
      <c r="B32" s="15">
        <v>451093</v>
      </c>
      <c r="C32" s="15">
        <v>486626</v>
      </c>
      <c r="D32" s="16">
        <v>549840</v>
      </c>
      <c r="E32" s="13">
        <f t="shared" si="10"/>
        <v>63214</v>
      </c>
      <c r="F32" s="3">
        <f t="shared" ref="F32:F34" si="12">E32/360</f>
        <v>175.59444444444443</v>
      </c>
      <c r="G32" s="3">
        <f t="shared" ref="G32:G34" si="13">E32/12</f>
        <v>5267.833333333333</v>
      </c>
      <c r="H32" s="4">
        <f t="shared" si="11"/>
        <v>7.8770896467025731E-2</v>
      </c>
      <c r="I32" s="10">
        <f t="shared" si="11"/>
        <v>0.12990263569969551</v>
      </c>
    </row>
    <row r="33" spans="1:9" ht="15" thickBot="1" x14ac:dyDescent="0.35">
      <c r="A33" s="14" t="s">
        <v>85</v>
      </c>
      <c r="B33" s="15">
        <v>1173894.4020618559</v>
      </c>
      <c r="C33" s="15">
        <v>1251414.4020618559</v>
      </c>
      <c r="D33" s="16">
        <v>1472604.4020618559</v>
      </c>
      <c r="E33" s="13">
        <f t="shared" si="10"/>
        <v>221190</v>
      </c>
      <c r="F33" s="3">
        <f t="shared" si="12"/>
        <v>614.41666666666663</v>
      </c>
      <c r="G33" s="3">
        <f t="shared" si="13"/>
        <v>18432.5</v>
      </c>
      <c r="H33" s="4">
        <f t="shared" si="11"/>
        <v>6.6036604198675741E-2</v>
      </c>
      <c r="I33" s="10">
        <f t="shared" si="11"/>
        <v>0.17675200128395741</v>
      </c>
    </row>
    <row r="34" spans="1:9" ht="15" thickBot="1" x14ac:dyDescent="0.35">
      <c r="A34" s="24" t="s">
        <v>86</v>
      </c>
      <c r="B34" s="25">
        <v>3638006.4020618564</v>
      </c>
      <c r="C34" s="25">
        <v>3784559.4020618554</v>
      </c>
      <c r="D34" s="26">
        <v>4364127.4020618554</v>
      </c>
      <c r="E34" s="27">
        <f t="shared" si="10"/>
        <v>579568</v>
      </c>
      <c r="F34" s="25">
        <f t="shared" si="12"/>
        <v>1609.911111111111</v>
      </c>
      <c r="G34" s="25">
        <f t="shared" si="13"/>
        <v>48297.333333333336</v>
      </c>
      <c r="H34" s="28">
        <f t="shared" si="11"/>
        <v>4.0283876333186086E-2</v>
      </c>
      <c r="I34" s="29">
        <f t="shared" si="11"/>
        <v>0.15314015144913484</v>
      </c>
    </row>
    <row r="35" spans="1:9" x14ac:dyDescent="0.3">
      <c r="E35" s="30">
        <f>E34/E28</f>
        <v>0.74688137899750506</v>
      </c>
    </row>
    <row r="41" spans="1:9" ht="15" thickBot="1" x14ac:dyDescent="0.35"/>
    <row r="42" spans="1:9" ht="28.8" x14ac:dyDescent="0.3">
      <c r="A42" s="6" t="s">
        <v>1</v>
      </c>
      <c r="B42" s="6" t="s">
        <v>87</v>
      </c>
      <c r="C42" s="6" t="s">
        <v>88</v>
      </c>
      <c r="D42" s="6" t="s">
        <v>89</v>
      </c>
      <c r="E42" s="6" t="s">
        <v>90</v>
      </c>
      <c r="F42" s="6" t="s">
        <v>91</v>
      </c>
    </row>
    <row r="43" spans="1:9" x14ac:dyDescent="0.3">
      <c r="A43" s="1" t="s">
        <v>48</v>
      </c>
      <c r="B43" s="2">
        <v>15006</v>
      </c>
      <c r="C43" s="2">
        <v>14417</v>
      </c>
      <c r="D43" s="2">
        <v>82094</v>
      </c>
      <c r="E43" s="2">
        <v>78875</v>
      </c>
      <c r="F43" s="2">
        <f t="shared" ref="F43:F60" si="14">SUM(B43:E43)</f>
        <v>190392</v>
      </c>
    </row>
    <row r="44" spans="1:9" x14ac:dyDescent="0.3">
      <c r="A44" s="1" t="s">
        <v>30</v>
      </c>
      <c r="B44" s="2">
        <v>2185</v>
      </c>
      <c r="C44" s="2">
        <v>2299</v>
      </c>
      <c r="D44" s="2">
        <v>7828</v>
      </c>
      <c r="E44" s="2">
        <v>6688</v>
      </c>
      <c r="F44" s="2">
        <f t="shared" si="14"/>
        <v>19000</v>
      </c>
    </row>
    <row r="45" spans="1:9" x14ac:dyDescent="0.3">
      <c r="A45" s="1" t="s">
        <v>28</v>
      </c>
      <c r="B45" s="2">
        <v>1056</v>
      </c>
      <c r="C45" s="2">
        <v>1213</v>
      </c>
      <c r="D45" s="2">
        <v>6486</v>
      </c>
      <c r="E45" s="2">
        <v>7449</v>
      </c>
      <c r="F45" s="2">
        <f t="shared" si="14"/>
        <v>16204</v>
      </c>
    </row>
    <row r="46" spans="1:9" x14ac:dyDescent="0.3">
      <c r="A46" s="1" t="s">
        <v>25</v>
      </c>
      <c r="B46" s="2">
        <v>46390</v>
      </c>
      <c r="C46" s="2">
        <v>48456</v>
      </c>
      <c r="D46" s="2">
        <v>111830</v>
      </c>
      <c r="E46" s="2">
        <v>129105</v>
      </c>
      <c r="F46" s="2">
        <f t="shared" si="14"/>
        <v>335781</v>
      </c>
    </row>
    <row r="47" spans="1:9" x14ac:dyDescent="0.3">
      <c r="A47" s="1" t="s">
        <v>43</v>
      </c>
      <c r="B47" s="2">
        <v>40373.401926252285</v>
      </c>
      <c r="C47" s="2">
        <v>40166.733239246292</v>
      </c>
      <c r="D47" s="2">
        <v>237520.72773795293</v>
      </c>
      <c r="E47" s="2">
        <v>243815.13709654848</v>
      </c>
      <c r="F47" s="2">
        <f t="shared" si="14"/>
        <v>561876</v>
      </c>
    </row>
    <row r="48" spans="1:9" x14ac:dyDescent="0.3">
      <c r="A48" s="1" t="s">
        <v>42</v>
      </c>
      <c r="B48" s="2">
        <v>275137.46596863779</v>
      </c>
      <c r="C48" s="2">
        <v>272662.47033454629</v>
      </c>
      <c r="D48" s="2">
        <v>878608.55680277443</v>
      </c>
      <c r="E48" s="2">
        <v>915274.50689404178</v>
      </c>
      <c r="F48" s="2">
        <f t="shared" si="14"/>
        <v>2341683.0000000005</v>
      </c>
    </row>
    <row r="49" spans="1:6" x14ac:dyDescent="0.3">
      <c r="A49" s="1" t="s">
        <v>36</v>
      </c>
      <c r="B49" s="2">
        <v>3329.26</v>
      </c>
      <c r="C49" s="2">
        <v>3329.26</v>
      </c>
      <c r="D49" s="2">
        <v>12106.400000000001</v>
      </c>
      <c r="E49" s="2">
        <v>11501.08</v>
      </c>
      <c r="F49" s="2">
        <f t="shared" si="14"/>
        <v>30266</v>
      </c>
    </row>
    <row r="50" spans="1:6" x14ac:dyDescent="0.3">
      <c r="A50" s="1" t="s">
        <v>31</v>
      </c>
      <c r="B50" s="2">
        <v>0</v>
      </c>
      <c r="C50" s="2">
        <v>0</v>
      </c>
      <c r="D50" s="2">
        <v>0</v>
      </c>
      <c r="E50" s="2">
        <v>0</v>
      </c>
      <c r="F50" s="2">
        <f t="shared" si="14"/>
        <v>0</v>
      </c>
    </row>
    <row r="51" spans="1:6" x14ac:dyDescent="0.3">
      <c r="A51" s="1" t="s">
        <v>32</v>
      </c>
      <c r="B51" s="2">
        <v>15791</v>
      </c>
      <c r="C51" s="2">
        <v>19436</v>
      </c>
      <c r="D51" s="2">
        <v>48589</v>
      </c>
      <c r="E51" s="2">
        <v>37656</v>
      </c>
      <c r="F51" s="2">
        <f t="shared" si="14"/>
        <v>121472</v>
      </c>
    </row>
    <row r="52" spans="1:6" x14ac:dyDescent="0.3">
      <c r="A52" s="1" t="s">
        <v>44</v>
      </c>
      <c r="B52" s="2">
        <v>117901</v>
      </c>
      <c r="C52" s="2">
        <v>122309</v>
      </c>
      <c r="D52" s="2">
        <v>126717</v>
      </c>
      <c r="E52" s="2">
        <v>182913</v>
      </c>
      <c r="F52" s="2">
        <f t="shared" si="14"/>
        <v>549840</v>
      </c>
    </row>
    <row r="53" spans="1:6" x14ac:dyDescent="0.3">
      <c r="A53" s="1" t="s">
        <v>33</v>
      </c>
      <c r="B53" s="2">
        <v>4627</v>
      </c>
      <c r="C53" s="2">
        <v>4338</v>
      </c>
      <c r="D53" s="2">
        <v>12436</v>
      </c>
      <c r="E53" s="2">
        <v>7519</v>
      </c>
      <c r="F53" s="2">
        <f t="shared" si="14"/>
        <v>28920</v>
      </c>
    </row>
    <row r="54" spans="1:6" x14ac:dyDescent="0.3">
      <c r="A54" s="1" t="s">
        <v>39</v>
      </c>
      <c r="B54" s="2">
        <v>6631</v>
      </c>
      <c r="C54" s="2">
        <v>5230</v>
      </c>
      <c r="D54" s="2">
        <v>38660</v>
      </c>
      <c r="E54" s="2">
        <v>32868</v>
      </c>
      <c r="F54" s="2">
        <f t="shared" si="14"/>
        <v>83389</v>
      </c>
    </row>
    <row r="55" spans="1:6" x14ac:dyDescent="0.3">
      <c r="A55" s="1" t="s">
        <v>38</v>
      </c>
      <c r="B55" s="2">
        <v>16082</v>
      </c>
      <c r="C55" s="2">
        <v>17423</v>
      </c>
      <c r="D55" s="2">
        <v>46117</v>
      </c>
      <c r="E55" s="2">
        <v>48018</v>
      </c>
      <c r="F55" s="2">
        <f t="shared" si="14"/>
        <v>127640</v>
      </c>
    </row>
    <row r="56" spans="1:6" x14ac:dyDescent="0.3">
      <c r="A56" s="1" t="s">
        <v>49</v>
      </c>
      <c r="B56" s="2">
        <v>1475</v>
      </c>
      <c r="C56" s="2">
        <v>1802</v>
      </c>
      <c r="D56" s="2">
        <v>3134</v>
      </c>
      <c r="E56" s="2">
        <v>3832</v>
      </c>
      <c r="F56" s="2">
        <f t="shared" si="14"/>
        <v>10243</v>
      </c>
    </row>
    <row r="57" spans="1:6" x14ac:dyDescent="0.3">
      <c r="A57" s="1" t="s">
        <v>85</v>
      </c>
      <c r="B57" s="2">
        <v>118838.82038926272</v>
      </c>
      <c r="C57" s="2">
        <v>123074.52574294282</v>
      </c>
      <c r="D57" s="2">
        <v>506098.36016907828</v>
      </c>
      <c r="E57" s="2">
        <v>602696.6957605721</v>
      </c>
      <c r="F57" s="2">
        <f t="shared" si="14"/>
        <v>1350708.4020618559</v>
      </c>
    </row>
    <row r="58" spans="1:6" x14ac:dyDescent="0.3">
      <c r="A58" s="1" t="s">
        <v>34</v>
      </c>
      <c r="B58" s="2">
        <v>4014.8482219999996</v>
      </c>
      <c r="C58" s="2">
        <v>3489.540978</v>
      </c>
      <c r="D58" s="2">
        <v>14234.461878</v>
      </c>
      <c r="E58" s="2">
        <v>12372.008922000001</v>
      </c>
      <c r="F58" s="2">
        <f t="shared" si="14"/>
        <v>34110.86</v>
      </c>
    </row>
    <row r="59" spans="1:6" ht="15" thickBot="1" x14ac:dyDescent="0.35">
      <c r="A59" s="1" t="s">
        <v>50</v>
      </c>
      <c r="B59" s="2">
        <v>1100</v>
      </c>
      <c r="C59" s="2">
        <v>1583</v>
      </c>
      <c r="D59" s="2">
        <v>6757</v>
      </c>
      <c r="E59" s="2">
        <v>9723</v>
      </c>
      <c r="F59" s="2">
        <f t="shared" si="14"/>
        <v>19163</v>
      </c>
    </row>
    <row r="60" spans="1:6" ht="15" thickBot="1" x14ac:dyDescent="0.35">
      <c r="A60" s="24" t="s">
        <v>86</v>
      </c>
      <c r="B60" s="25">
        <v>669937.79650615272</v>
      </c>
      <c r="C60" s="25">
        <v>681228.53029473545</v>
      </c>
      <c r="D60" s="25">
        <v>2139216.5065878052</v>
      </c>
      <c r="E60" s="25">
        <v>2330305.4286731626</v>
      </c>
      <c r="F60" s="25">
        <f t="shared" si="14"/>
        <v>5820688.2620618567</v>
      </c>
    </row>
    <row r="61" spans="1:6" x14ac:dyDescent="0.3">
      <c r="B61" s="31">
        <f>B60/$F$60</f>
        <v>0.11509597599869424</v>
      </c>
      <c r="C61" s="31">
        <f>C60/$F$60</f>
        <v>0.11703573522994762</v>
      </c>
      <c r="D61" s="31">
        <f>D60/$F$60</f>
        <v>0.36751951148643591</v>
      </c>
      <c r="E61" s="31">
        <f>E60/$F$60</f>
        <v>0.40034877728492213</v>
      </c>
      <c r="F61" s="31">
        <f>F60/$F$60</f>
        <v>1</v>
      </c>
    </row>
  </sheetData>
  <conditionalFormatting sqref="I2:I1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:I2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:I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46c389-b906-4f30-a64f-4dbeeedc5eb4" xsi:nil="true"/>
    <lcf76f155ced4ddcb4097134ff3c332f xmlns="fd4a0f5b-7cde-4b5a-a880-b1d6b61f2e8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7C8349A9406459E368CD7F514FE79" ma:contentTypeVersion="16" ma:contentTypeDescription="Create a new document." ma:contentTypeScope="" ma:versionID="ece92ef3fb84119af138e53983a11abb">
  <xsd:schema xmlns:xsd="http://www.w3.org/2001/XMLSchema" xmlns:xs="http://www.w3.org/2001/XMLSchema" xmlns:p="http://schemas.microsoft.com/office/2006/metadata/properties" xmlns:ns2="fd4a0f5b-7cde-4b5a-a880-b1d6b61f2e81" xmlns:ns3="5146c389-b906-4f30-a64f-4dbeeedc5eb4" targetNamespace="http://schemas.microsoft.com/office/2006/metadata/properties" ma:root="true" ma:fieldsID="b24582b3e75e6b598dd8553c2a834c0a" ns2:_="" ns3:_="">
    <xsd:import namespace="fd4a0f5b-7cde-4b5a-a880-b1d6b61f2e81"/>
    <xsd:import namespace="5146c389-b906-4f30-a64f-4dbeeedc5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a0f5b-7cde-4b5a-a880-b1d6b61f2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6c389-b906-4f30-a64f-4dbeeedc5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0ac3f2-7fae-48c8-b59c-7746d0e8cb61}" ma:internalName="TaxCatchAll" ma:showField="CatchAllData" ma:web="5146c389-b906-4f30-a64f-4dbeeedc5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8222BA-B48E-4812-B07C-F7BC5B10ED89}">
  <ds:schemaRefs>
    <ds:schemaRef ds:uri="http://schemas.microsoft.com/office/2006/metadata/properties"/>
    <ds:schemaRef ds:uri="http://schemas.microsoft.com/office/infopath/2007/PartnerControls"/>
    <ds:schemaRef ds:uri="5146c389-b906-4f30-a64f-4dbeeedc5eb4"/>
    <ds:schemaRef ds:uri="fd4a0f5b-7cde-4b5a-a880-b1d6b61f2e81"/>
  </ds:schemaRefs>
</ds:datastoreItem>
</file>

<file path=customXml/itemProps2.xml><?xml version="1.0" encoding="utf-8"?>
<ds:datastoreItem xmlns:ds="http://schemas.openxmlformats.org/officeDocument/2006/customXml" ds:itemID="{1548D4A0-B4D7-41BB-81E1-244EC1D71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a0f5b-7cde-4b5a-a880-b1d6b61f2e81"/>
    <ds:schemaRef ds:uri="5146c389-b906-4f30-a64f-4dbeeedc5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EE18E1-AE93-4F48-ACBA-B8242E947E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Population Projections V1</vt:lpstr>
      <vt:lpstr>PiN V1</vt:lpstr>
      <vt:lpstr>TABLAS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Johan</dc:creator>
  <cp:keywords/>
  <dc:description/>
  <cp:lastModifiedBy>Fernanda Chacon Mata</cp:lastModifiedBy>
  <cp:revision/>
  <dcterms:created xsi:type="dcterms:W3CDTF">2021-07-15T22:34:44Z</dcterms:created>
  <dcterms:modified xsi:type="dcterms:W3CDTF">2023-06-07T01:33:51Z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2021-07-15T22:34:44Z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6cdaf3fc-e982-40ae-aa38-f4488834a627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0x010100EFD7C8349A9406459E368CD7F514FE79</vt:lpwstr>
  </property>
  <property fmtid="{D5CDD505-2E9C-101B-9397-08002B2CF9AE}" pid="10" name="MediaServiceImageTags">
    <vt:lpwstr/>
  </property>
</Properties>
</file>